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1 день  " sheetId="8" r:id="rId1"/>
    <sheet name="2 день  " sheetId="9" r:id="rId2"/>
    <sheet name="3 день " sheetId="10" r:id="rId3"/>
    <sheet name="4 день  " sheetId="11" r:id="rId4"/>
    <sheet name="5 день" sheetId="12" r:id="rId5"/>
    <sheet name="6 день" sheetId="1" r:id="rId6"/>
    <sheet name="7 день" sheetId="4" r:id="rId7"/>
    <sheet name="8 день" sheetId="5" r:id="rId8"/>
    <sheet name="9 день " sheetId="6" r:id="rId9"/>
    <sheet name="10 день  " sheetId="7" r:id="rId10"/>
    <sheet name="Лист2" sheetId="2" r:id="rId11"/>
    <sheet name="Лист3" sheetId="3" r:id="rId12"/>
  </sheets>
  <calcPr calcId="125725"/>
</workbook>
</file>

<file path=xl/calcChain.xml><?xml version="1.0" encoding="utf-8"?>
<calcChain xmlns="http://schemas.openxmlformats.org/spreadsheetml/2006/main">
  <c r="C31" i="12"/>
  <c r="I15" i="8" l="1"/>
  <c r="C39" i="10"/>
  <c r="J35" i="1"/>
  <c r="I35"/>
  <c r="H35"/>
  <c r="G35"/>
  <c r="F35"/>
  <c r="C35"/>
  <c r="C37" i="4"/>
  <c r="C38" i="11"/>
  <c r="J38"/>
  <c r="I38"/>
  <c r="H38"/>
  <c r="G38"/>
  <c r="F38"/>
  <c r="F16" i="9"/>
  <c r="C16"/>
  <c r="F36"/>
  <c r="G36"/>
  <c r="H36"/>
  <c r="J36"/>
  <c r="I36"/>
  <c r="C15" i="8"/>
  <c r="C25" i="7"/>
  <c r="F25"/>
  <c r="G25"/>
  <c r="H25"/>
  <c r="J25"/>
  <c r="I25"/>
  <c r="J28" l="1"/>
  <c r="I28"/>
  <c r="H28"/>
  <c r="G28"/>
  <c r="F28"/>
  <c r="C28"/>
  <c r="I15" i="6"/>
  <c r="H15"/>
  <c r="G15"/>
  <c r="F15"/>
  <c r="J16" i="5"/>
  <c r="I16"/>
  <c r="H16"/>
  <c r="G16"/>
  <c r="F16"/>
  <c r="C16"/>
  <c r="J25" i="1"/>
  <c r="I25"/>
  <c r="H25"/>
  <c r="G25"/>
  <c r="F25"/>
  <c r="C25"/>
  <c r="J17"/>
  <c r="J15"/>
  <c r="I15"/>
  <c r="H15"/>
  <c r="G15"/>
  <c r="F15"/>
  <c r="J39" i="12"/>
  <c r="I39"/>
  <c r="H39"/>
  <c r="C39"/>
  <c r="J31" i="11" l="1"/>
  <c r="I31"/>
  <c r="H31"/>
  <c r="G31"/>
  <c r="F31"/>
  <c r="C31"/>
  <c r="J33" i="10"/>
  <c r="I33"/>
  <c r="H33"/>
  <c r="G33"/>
  <c r="F33"/>
  <c r="C33"/>
  <c r="C17"/>
  <c r="C36" i="9"/>
  <c r="J15" i="8" l="1"/>
  <c r="H15"/>
  <c r="G15"/>
  <c r="F15"/>
  <c r="J34" l="1"/>
  <c r="I34"/>
  <c r="H34"/>
  <c r="G34"/>
  <c r="F34"/>
  <c r="C34"/>
  <c r="C25"/>
  <c r="J25"/>
  <c r="I25"/>
  <c r="H25"/>
  <c r="G25"/>
  <c r="F25"/>
  <c r="F29" i="5"/>
  <c r="G39" i="10"/>
  <c r="H39"/>
  <c r="I39"/>
  <c r="J39"/>
  <c r="F39"/>
  <c r="G29" i="8"/>
  <c r="H29"/>
  <c r="I29"/>
  <c r="J29"/>
  <c r="F29"/>
  <c r="C29"/>
  <c r="G35" i="7"/>
  <c r="H35"/>
  <c r="I35"/>
  <c r="J35"/>
  <c r="F35"/>
  <c r="G27" i="6"/>
  <c r="H27"/>
  <c r="I27"/>
  <c r="J27"/>
  <c r="F27"/>
  <c r="G38" i="5"/>
  <c r="H38"/>
  <c r="I38"/>
  <c r="J38"/>
  <c r="F38"/>
  <c r="G29"/>
  <c r="H29"/>
  <c r="I29"/>
  <c r="J29"/>
  <c r="G25" i="4"/>
  <c r="H25"/>
  <c r="I25"/>
  <c r="J25"/>
  <c r="F25"/>
  <c r="G28" i="12"/>
  <c r="H28"/>
  <c r="I28"/>
  <c r="J28"/>
  <c r="F28"/>
  <c r="G30" i="10"/>
  <c r="H30"/>
  <c r="I30"/>
  <c r="J30"/>
  <c r="F30"/>
  <c r="F39" i="12"/>
  <c r="G39" l="1"/>
  <c r="J31"/>
  <c r="I31"/>
  <c r="H31"/>
  <c r="G31"/>
  <c r="F31"/>
  <c r="C28"/>
  <c r="J17"/>
  <c r="I17"/>
  <c r="H17"/>
  <c r="G17"/>
  <c r="F17"/>
  <c r="C17"/>
  <c r="J15"/>
  <c r="I15"/>
  <c r="H15"/>
  <c r="G15"/>
  <c r="F15"/>
  <c r="G17" i="10"/>
  <c r="H17"/>
  <c r="I17"/>
  <c r="J17"/>
  <c r="F17"/>
  <c r="G26" i="9"/>
  <c r="H26"/>
  <c r="I26"/>
  <c r="J26"/>
  <c r="F26"/>
  <c r="J40" i="12" l="1"/>
  <c r="H40"/>
  <c r="F40"/>
  <c r="I40"/>
  <c r="G40"/>
  <c r="C40"/>
  <c r="F14" i="11"/>
  <c r="G14"/>
  <c r="H14"/>
  <c r="I14"/>
  <c r="J14"/>
  <c r="C16"/>
  <c r="F16"/>
  <c r="G16"/>
  <c r="H16"/>
  <c r="I16"/>
  <c r="J16"/>
  <c r="C28"/>
  <c r="F28"/>
  <c r="G28"/>
  <c r="H28"/>
  <c r="I28"/>
  <c r="J28"/>
  <c r="C19" i="10"/>
  <c r="F19"/>
  <c r="F40" s="1"/>
  <c r="G19"/>
  <c r="G40" s="1"/>
  <c r="H19"/>
  <c r="H40" s="1"/>
  <c r="I19"/>
  <c r="I40" s="1"/>
  <c r="J19"/>
  <c r="J40" s="1"/>
  <c r="C30"/>
  <c r="J29" i="9"/>
  <c r="I29"/>
  <c r="H29"/>
  <c r="G29"/>
  <c r="F29"/>
  <c r="C29"/>
  <c r="C26"/>
  <c r="J18"/>
  <c r="I18"/>
  <c r="H18"/>
  <c r="G18"/>
  <c r="F18"/>
  <c r="C18"/>
  <c r="J16"/>
  <c r="I16"/>
  <c r="H16"/>
  <c r="G16"/>
  <c r="J18" i="8"/>
  <c r="J35" s="1"/>
  <c r="I18"/>
  <c r="I35" s="1"/>
  <c r="H18"/>
  <c r="G18"/>
  <c r="G35" s="1"/>
  <c r="F18"/>
  <c r="C18"/>
  <c r="C35" i="7"/>
  <c r="J17"/>
  <c r="I17"/>
  <c r="H17"/>
  <c r="G17"/>
  <c r="F17"/>
  <c r="C17"/>
  <c r="J15"/>
  <c r="I15"/>
  <c r="H15"/>
  <c r="H36" s="1"/>
  <c r="G15"/>
  <c r="F15"/>
  <c r="F36" s="1"/>
  <c r="C30" i="6"/>
  <c r="C29" i="5"/>
  <c r="J36" i="6"/>
  <c r="I36"/>
  <c r="H36"/>
  <c r="G36"/>
  <c r="F36"/>
  <c r="C36"/>
  <c r="J30"/>
  <c r="I30"/>
  <c r="H30"/>
  <c r="G30"/>
  <c r="F30"/>
  <c r="C27"/>
  <c r="J17"/>
  <c r="I17"/>
  <c r="H17"/>
  <c r="H37" s="1"/>
  <c r="G17"/>
  <c r="F17"/>
  <c r="F37" s="1"/>
  <c r="C17"/>
  <c r="J15"/>
  <c r="J37" s="1"/>
  <c r="C38" i="5"/>
  <c r="J32"/>
  <c r="I32"/>
  <c r="H32"/>
  <c r="G32"/>
  <c r="F32"/>
  <c r="C32"/>
  <c r="J18"/>
  <c r="I18"/>
  <c r="I39" s="1"/>
  <c r="H18"/>
  <c r="G18"/>
  <c r="G39" s="1"/>
  <c r="F18"/>
  <c r="C18"/>
  <c r="C39" s="1"/>
  <c r="I15" i="4"/>
  <c r="J39" i="11" l="1"/>
  <c r="C39"/>
  <c r="I39"/>
  <c r="G39"/>
  <c r="I37" i="9"/>
  <c r="G37"/>
  <c r="C35" i="8"/>
  <c r="H39" i="11"/>
  <c r="H37" i="9"/>
  <c r="J37"/>
  <c r="C40" i="10"/>
  <c r="F35" i="8"/>
  <c r="F39" i="11"/>
  <c r="C37" i="9"/>
  <c r="H35" i="8"/>
  <c r="J36" i="7"/>
  <c r="I36"/>
  <c r="C36"/>
  <c r="G36"/>
  <c r="I37" i="6"/>
  <c r="G37"/>
  <c r="C37"/>
  <c r="J39" i="5"/>
  <c r="H39"/>
  <c r="F39"/>
  <c r="C25" i="4"/>
  <c r="J37"/>
  <c r="I37"/>
  <c r="H37"/>
  <c r="G37"/>
  <c r="F37"/>
  <c r="J28"/>
  <c r="I28"/>
  <c r="H28"/>
  <c r="G28"/>
  <c r="F28"/>
  <c r="C28"/>
  <c r="J17"/>
  <c r="I17"/>
  <c r="H17"/>
  <c r="G17"/>
  <c r="F17"/>
  <c r="C17"/>
  <c r="J15"/>
  <c r="H15"/>
  <c r="G15"/>
  <c r="F15"/>
  <c r="C15"/>
  <c r="C28" i="1"/>
  <c r="H28"/>
  <c r="I28"/>
  <c r="J28"/>
  <c r="G28"/>
  <c r="F28"/>
  <c r="I17"/>
  <c r="H17"/>
  <c r="G17"/>
  <c r="F17"/>
  <c r="C17"/>
  <c r="H36" l="1"/>
  <c r="G36"/>
  <c r="I36"/>
  <c r="H38" i="4"/>
  <c r="F38"/>
  <c r="F36" i="1"/>
  <c r="J36"/>
  <c r="C36"/>
  <c r="J38" i="4"/>
  <c r="G38"/>
  <c r="I38"/>
  <c r="C38"/>
  <c r="F37" i="9"/>
</calcChain>
</file>

<file path=xl/sharedStrings.xml><?xml version="1.0" encoding="utf-8"?>
<sst xmlns="http://schemas.openxmlformats.org/spreadsheetml/2006/main" count="708" uniqueCount="269">
  <si>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</si>
  <si>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</si>
  <si>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</si>
  <si>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</si>
  <si>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</si>
  <si>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 С</t>
  </si>
  <si>
    <t>N</t>
  </si>
  <si>
    <t>рецептуры</t>
  </si>
  <si>
    <t>Б</t>
  </si>
  <si>
    <t>Ж</t>
  </si>
  <si>
    <t>У</t>
  </si>
  <si>
    <t>День 6</t>
  </si>
  <si>
    <t>Завтрак</t>
  </si>
  <si>
    <t>Каша ячневая молочная с маслом сливочным</t>
  </si>
  <si>
    <t>Кофейный напиток с молоком</t>
  </si>
  <si>
    <t>Итого:</t>
  </si>
  <si>
    <t>2 Завтрак</t>
  </si>
  <si>
    <t>Кисломолочный продукт м.д.ж. не менее 2,5%</t>
  </si>
  <si>
    <t>Обед</t>
  </si>
  <si>
    <t>Соленый огурец</t>
  </si>
  <si>
    <t>Суп картофельный с горохом на бульоне</t>
  </si>
  <si>
    <t>Птица тушеная в соусе с овощами</t>
  </si>
  <si>
    <t>Компот из смеси сухофруктов или</t>
  </si>
  <si>
    <t>Хлеб пшеничный</t>
  </si>
  <si>
    <t>Хлеб ржаной</t>
  </si>
  <si>
    <t>Полдник</t>
  </si>
  <si>
    <t>Булочка Веснушка</t>
  </si>
  <si>
    <t>Ужин</t>
  </si>
  <si>
    <t>Тефтели рыбные</t>
  </si>
  <si>
    <t>Соус томатный или</t>
  </si>
  <si>
    <t>Соус белый основной или</t>
  </si>
  <si>
    <t>Рис припущенный</t>
  </si>
  <si>
    <t>Кисель</t>
  </si>
  <si>
    <t>Свежие фрукты</t>
  </si>
  <si>
    <t>Итого за шестой день:</t>
  </si>
  <si>
    <t>День 7</t>
  </si>
  <si>
    <t>Чай с сахаром с молоком</t>
  </si>
  <si>
    <t>Сок фруктовый</t>
  </si>
  <si>
    <t xml:space="preserve">Капуста тушеная  с мясом или </t>
  </si>
  <si>
    <t>Компот из свежих фруктов</t>
  </si>
  <si>
    <t>Омлет натуральный</t>
  </si>
  <si>
    <t>Икра свекольная</t>
  </si>
  <si>
    <t xml:space="preserve">Чай с сахаром </t>
  </si>
  <si>
    <t>214</t>
  </si>
  <si>
    <t>56</t>
  </si>
  <si>
    <t>2/4</t>
  </si>
  <si>
    <t>7</t>
  </si>
  <si>
    <t>93</t>
  </si>
  <si>
    <t>132</t>
  </si>
  <si>
    <t>6</t>
  </si>
  <si>
    <t>Примерное десятидневное меню рациона питания воспитанников МБДОУ «Детский сад № 311» г.о. Самара</t>
  </si>
  <si>
    <t>День 8</t>
  </si>
  <si>
    <t>2</t>
  </si>
  <si>
    <t>Борщ с картофелем со сметанной на бульоне</t>
  </si>
  <si>
    <t>Котлеты, биточки, шницели или</t>
  </si>
  <si>
    <t>272</t>
  </si>
  <si>
    <t>Печень говяжья по строгановски</t>
  </si>
  <si>
    <t>Макаронные изделия отварные</t>
  </si>
  <si>
    <t>Напиток из клюквы или</t>
  </si>
  <si>
    <t>Лимонный напиток</t>
  </si>
  <si>
    <t>Сдоба обыкновенная</t>
  </si>
  <si>
    <t>464</t>
  </si>
  <si>
    <t>Картофель в молоке  или</t>
  </si>
  <si>
    <t>Картофель, запеченный в сметанном соусе</t>
  </si>
  <si>
    <t>430</t>
  </si>
  <si>
    <t>День 9</t>
  </si>
  <si>
    <t>Какао с молоком</t>
  </si>
  <si>
    <t>433</t>
  </si>
  <si>
    <t>Суп из овощей со сметаной на бульоне</t>
  </si>
  <si>
    <t>95</t>
  </si>
  <si>
    <t xml:space="preserve">Плов или </t>
  </si>
  <si>
    <t>311</t>
  </si>
  <si>
    <t>4</t>
  </si>
  <si>
    <t>Суфле из рыбы</t>
  </si>
  <si>
    <t>250</t>
  </si>
  <si>
    <t>Чай с сахаром и лимоном</t>
  </si>
  <si>
    <t>189</t>
  </si>
  <si>
    <t>День 10</t>
  </si>
  <si>
    <t>Суп молочный с крупой</t>
  </si>
  <si>
    <t>Щи из свежей капусты с картофелем на мясо-костном бульоне</t>
  </si>
  <si>
    <t>Жаркое по-домашнему</t>
  </si>
  <si>
    <t>Напиток из плодов шиповника</t>
  </si>
  <si>
    <t>Запеканка творожно-вермишелевая</t>
  </si>
  <si>
    <t xml:space="preserve">Соус молочный сладкий или </t>
  </si>
  <si>
    <t>Сметанный соус</t>
  </si>
  <si>
    <t>371</t>
  </si>
  <si>
    <t>Чай с лимоном</t>
  </si>
  <si>
    <t xml:space="preserve">Каша "Дружба" молочная или </t>
  </si>
  <si>
    <t>Каша рисовая молочная с маслом сливочным</t>
  </si>
  <si>
    <t>1</t>
  </si>
  <si>
    <t>50</t>
  </si>
  <si>
    <t>Птица тушеная в сметанном соусе</t>
  </si>
  <si>
    <t>312</t>
  </si>
  <si>
    <t>Компот из смеси сухофруктов</t>
  </si>
  <si>
    <t>402</t>
  </si>
  <si>
    <t>Кондитерские изделия или</t>
  </si>
  <si>
    <t>Котлеты, биточки рыбные или</t>
  </si>
  <si>
    <t>Рулет рыбный</t>
  </si>
  <si>
    <t>Маринад овощной с томатом</t>
  </si>
  <si>
    <t>379</t>
  </si>
  <si>
    <t>411</t>
  </si>
  <si>
    <t>День 2</t>
  </si>
  <si>
    <t>Суп молочный с макаронными изделиями</t>
  </si>
  <si>
    <t>Бутерброд с повидлом</t>
  </si>
  <si>
    <t>Чай с молоком</t>
  </si>
  <si>
    <t xml:space="preserve">Суп крестьянский с крупой на мясо-костном бульоне или </t>
  </si>
  <si>
    <t>94</t>
  </si>
  <si>
    <t>Гуляш из отварного мяса</t>
  </si>
  <si>
    <t>Пюре картофельное</t>
  </si>
  <si>
    <t>5</t>
  </si>
  <si>
    <t>Компот из свежих фруктов или компот из свежих ягод</t>
  </si>
  <si>
    <t>Гренки с сыром</t>
  </si>
  <si>
    <t>Кисло-молочный продукт  м.д.ж. не менее 2,5%</t>
  </si>
  <si>
    <t xml:space="preserve">Каша пшеничная молочная  жидкая с маслом сливочным </t>
  </si>
  <si>
    <t>141</t>
  </si>
  <si>
    <t>Рагу из овощей</t>
  </si>
  <si>
    <t>Компот из кураги или</t>
  </si>
  <si>
    <t>323</t>
  </si>
  <si>
    <t>Каша гречнева рассыпчатая</t>
  </si>
  <si>
    <t>261</t>
  </si>
  <si>
    <t>Печень говяжья тушеная в соусе</t>
  </si>
  <si>
    <t>283</t>
  </si>
  <si>
    <t>Тефтели мясные с томатным соусом или</t>
  </si>
  <si>
    <t>Борщ на мясо-костном бульоне</t>
  </si>
  <si>
    <t>260</t>
  </si>
  <si>
    <t>День 3</t>
  </si>
  <si>
    <t>Компот из  чернослива</t>
  </si>
  <si>
    <t>Икра  кабачковая консервированная</t>
  </si>
  <si>
    <t>401</t>
  </si>
  <si>
    <t>309</t>
  </si>
  <si>
    <t>Рагу из птицы</t>
  </si>
  <si>
    <t>Картофель отварной</t>
  </si>
  <si>
    <t>Макаронные изделия отварные или</t>
  </si>
  <si>
    <t>Бефстроганов из отварного мяса или</t>
  </si>
  <si>
    <t xml:space="preserve">Рассольник домашний  на бульоне со сметаной </t>
  </si>
  <si>
    <t>Рассольник на бульоне со сметаной или</t>
  </si>
  <si>
    <t>Свежий фрукт</t>
  </si>
  <si>
    <t>Каша манная молочная жидкая с маслом сливочным</t>
  </si>
  <si>
    <t>День 4</t>
  </si>
  <si>
    <t>Каша пшенная молочная жидкая с маслом сливочным</t>
  </si>
  <si>
    <t>Суп картофельный на мясо-костном бульоне</t>
  </si>
  <si>
    <t>Голубцы ленивые со сметанно-томатным соусом</t>
  </si>
  <si>
    <t>Компот из изюма</t>
  </si>
  <si>
    <t>Булочка домашняя</t>
  </si>
  <si>
    <t>435</t>
  </si>
  <si>
    <t>Сырники из творога или</t>
  </si>
  <si>
    <t>Запеканка рисовая с творогом и маслом</t>
  </si>
  <si>
    <t xml:space="preserve">Соус молочный (сладкий) </t>
  </si>
  <si>
    <t>Заведующий МБДОУ «Детский сад № 311» г.о. Самара</t>
  </si>
  <si>
    <t>День 1</t>
  </si>
  <si>
    <t xml:space="preserve">Свежие фрукты или </t>
  </si>
  <si>
    <t>сок фруктовый</t>
  </si>
  <si>
    <t>Салат свеколка или</t>
  </si>
  <si>
    <t>салат из свежихогурцов</t>
  </si>
  <si>
    <t>День 5</t>
  </si>
  <si>
    <t>22</t>
  </si>
  <si>
    <t>Свежий огурец порционно</t>
  </si>
  <si>
    <t>26</t>
  </si>
  <si>
    <t>258</t>
  </si>
  <si>
    <t>2 завтрак</t>
  </si>
  <si>
    <t xml:space="preserve">                                                                   весенне-летний период  от 3 до 7 лет</t>
  </si>
  <si>
    <t>Итого за первый день:</t>
  </si>
  <si>
    <t>Итого за второй день:</t>
  </si>
  <si>
    <t>Итого за третий день:</t>
  </si>
  <si>
    <t>Итого за четвертый день:</t>
  </si>
  <si>
    <t>Итого за пятый день: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</si>
  <si>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</si>
  <si>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</si>
  <si>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</si>
  <si>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</si>
  <si>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Суп Любительский на мясо-костном бульоне</t>
  </si>
  <si>
    <t xml:space="preserve">Гренки из пшеничного хлеба </t>
  </si>
  <si>
    <t>190</t>
  </si>
  <si>
    <t>Батон</t>
  </si>
  <si>
    <t>Масло сливочное порционно</t>
  </si>
  <si>
    <t>13</t>
  </si>
  <si>
    <t>115</t>
  </si>
  <si>
    <t>10</t>
  </si>
  <si>
    <t>395</t>
  </si>
  <si>
    <t>442</t>
  </si>
  <si>
    <t>33</t>
  </si>
  <si>
    <t>4,46</t>
  </si>
  <si>
    <t>11</t>
  </si>
  <si>
    <t>394</t>
  </si>
  <si>
    <t>277</t>
  </si>
  <si>
    <t>335</t>
  </si>
  <si>
    <t>372</t>
  </si>
  <si>
    <t>241</t>
  </si>
  <si>
    <t>266</t>
  </si>
  <si>
    <t>326</t>
  </si>
  <si>
    <t>Запеканка из творога</t>
  </si>
  <si>
    <t>351</t>
  </si>
  <si>
    <t>12</t>
  </si>
  <si>
    <t>19</t>
  </si>
  <si>
    <t>58</t>
  </si>
  <si>
    <t>376</t>
  </si>
  <si>
    <t xml:space="preserve">Сдоба обыкновенная </t>
  </si>
  <si>
    <t>8</t>
  </si>
  <si>
    <t>75</t>
  </si>
  <si>
    <t>278</t>
  </si>
  <si>
    <t>317</t>
  </si>
  <si>
    <t>123</t>
  </si>
  <si>
    <t>398</t>
  </si>
  <si>
    <t>467</t>
  </si>
  <si>
    <t xml:space="preserve">Рыба, запеченнай в омлете </t>
  </si>
  <si>
    <t>249</t>
  </si>
  <si>
    <t>0</t>
  </si>
  <si>
    <t>77</t>
  </si>
  <si>
    <t>298</t>
  </si>
  <si>
    <t>219</t>
  </si>
  <si>
    <t>393</t>
  </si>
  <si>
    <t>9</t>
  </si>
  <si>
    <t>0,06</t>
  </si>
  <si>
    <t>302</t>
  </si>
  <si>
    <t xml:space="preserve">Компот из яблок </t>
  </si>
  <si>
    <t>473</t>
  </si>
  <si>
    <t>434</t>
  </si>
  <si>
    <t>229</t>
  </si>
  <si>
    <t>Рыба (филе) припущенная</t>
  </si>
  <si>
    <t>Каша "Геркулес" молочная с маслом сливочным</t>
  </si>
  <si>
    <t>185</t>
  </si>
  <si>
    <t>16</t>
  </si>
  <si>
    <t>15</t>
  </si>
  <si>
    <t>Суп картофельный с макаронными изделиями на мясо-костном бульоне</t>
  </si>
  <si>
    <t>82</t>
  </si>
  <si>
    <t>117</t>
  </si>
  <si>
    <t>Свеж.помидор порционно</t>
  </si>
  <si>
    <t xml:space="preserve">Салат из горошка зеленого консервированного или </t>
  </si>
  <si>
    <t>17</t>
  </si>
  <si>
    <t>57</t>
  </si>
  <si>
    <t>256</t>
  </si>
  <si>
    <t>437</t>
  </si>
  <si>
    <t>436</t>
  </si>
  <si>
    <t>466</t>
  </si>
  <si>
    <t>399</t>
  </si>
  <si>
    <t>151</t>
  </si>
  <si>
    <t>126</t>
  </si>
  <si>
    <t>400</t>
  </si>
  <si>
    <t>28</t>
  </si>
  <si>
    <t>Салат из свежих огурцов</t>
  </si>
  <si>
    <t>304</t>
  </si>
  <si>
    <t>Плов из птицы</t>
  </si>
  <si>
    <t>265</t>
  </si>
  <si>
    <t>Ватрушка из дрожжевого теста</t>
  </si>
  <si>
    <t>453</t>
  </si>
  <si>
    <t>67</t>
  </si>
  <si>
    <t>Кондитерские изделия</t>
  </si>
  <si>
    <t>20</t>
  </si>
  <si>
    <t xml:space="preserve">Салат из свеклы </t>
  </si>
  <si>
    <t>Яйцо вареное</t>
  </si>
  <si>
    <t>213</t>
  </si>
  <si>
    <t xml:space="preserve">Салат из свежих помидоров или </t>
  </si>
  <si>
    <t>салат из зеленого горошка</t>
  </si>
  <si>
    <t>Молоко кипяченое</t>
  </si>
  <si>
    <t>5,1</t>
  </si>
  <si>
    <t>Салат из кукурузы (консервированной) или</t>
  </si>
  <si>
    <t>Каша гречневая молочная с маслом сливочным</t>
  </si>
  <si>
    <t xml:space="preserve">Салат из свеклы с черносливом или </t>
  </si>
  <si>
    <t xml:space="preserve">Компот из свежих фруктов или </t>
  </si>
  <si>
    <t>Компот из всежих ягод</t>
  </si>
  <si>
    <t>375</t>
  </si>
  <si>
    <t>Соленый огурец или</t>
  </si>
  <si>
    <t>420</t>
  </si>
  <si>
    <t>Утверждаю</t>
  </si>
  <si>
    <t>_________________ Л.Н.Борисова</t>
  </si>
  <si>
    <t>Приказ от 9 января 2023г. №12</t>
  </si>
  <si>
    <t>Cок фруктовый</t>
  </si>
  <si>
    <t>Cалат из свежих помидоров и огуцов</t>
  </si>
  <si>
    <t>Салат из свежих помидоров с луком репчатым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</si>
</sst>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1" fillId="4" borderId="6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0" borderId="0" xfId="0"/>
    <xf numFmtId="1" fontId="1" fillId="0" borderId="6" xfId="0" applyNumberFormat="1" applyFont="1" applyBorder="1" applyAlignment="1">
      <alignment horizontal="center" vertical="top" wrapText="1"/>
    </xf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" borderId="6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4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1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1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1" fillId="3" borderId="8" xfId="0" applyNumberFormat="1" applyFont="1" applyFill="1" applyBorder="1" applyAlignment="1">
      <alignment horizontal="center" vertical="top" wrapText="1"/>
    </xf>
    <xf numFmtId="1" fontId="0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8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" fontId="1" fillId="3" borderId="7" xfId="0" applyNumberFormat="1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J23" sqref="J23"/>
    </sheetView>
  </sheetViews>
  <sheetFormatPr defaultRowHeight="15"/>
  <cols>
    <col min="1" max="1" width="11.5703125" style="21" customWidth="1"/>
    <col min="2" max="2" width="33.85546875" style="21" customWidth="1"/>
    <col min="3" max="3" width="8.140625" style="12" customWidth="1"/>
    <col min="4" max="4" width="7" style="12" customWidth="1"/>
    <col min="5" max="5" width="5.85546875" style="12" customWidth="1"/>
    <col min="6" max="6" width="12.28515625" style="21" customWidth="1"/>
    <col min="7" max="7" width="11" style="21" customWidth="1"/>
    <col min="8" max="8" width="11.7109375" style="21" customWidth="1"/>
    <col min="9" max="9" width="9.7109375" style="21" customWidth="1"/>
    <col min="10" max="10" width="9.42578125" style="21" customWidth="1"/>
    <col min="11" max="11" width="10.42578125" style="21" customWidth="1"/>
    <col min="12" max="16384" width="9.140625" style="21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21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>
      <c r="B6" s="55" t="s">
        <v>160</v>
      </c>
      <c r="C6" s="37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15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149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5" t="s">
        <v>12</v>
      </c>
      <c r="B11" s="3" t="s">
        <v>102</v>
      </c>
      <c r="C11" s="9">
        <v>180</v>
      </c>
      <c r="D11" s="9">
        <v>4</v>
      </c>
      <c r="E11" s="9"/>
      <c r="F11" s="2">
        <v>3.65</v>
      </c>
      <c r="G11" s="2">
        <v>5.52</v>
      </c>
      <c r="H11" s="2">
        <v>7.85</v>
      </c>
      <c r="I11" s="2">
        <v>87.43</v>
      </c>
      <c r="J11" s="2">
        <v>0.66</v>
      </c>
      <c r="K11" s="6" t="s">
        <v>47</v>
      </c>
    </row>
    <row r="12" spans="1:11" s="32" customFormat="1" ht="15.75" thickBot="1">
      <c r="A12" s="35"/>
      <c r="B12" s="3" t="s">
        <v>173</v>
      </c>
      <c r="C12" s="9">
        <v>30</v>
      </c>
      <c r="D12" s="9"/>
      <c r="E12" s="9"/>
      <c r="F12" s="2">
        <v>2.25</v>
      </c>
      <c r="G12" s="2">
        <v>0.87</v>
      </c>
      <c r="H12" s="2">
        <v>15.42</v>
      </c>
      <c r="I12" s="2">
        <v>78.599999999999994</v>
      </c>
      <c r="J12" s="2">
        <v>0</v>
      </c>
      <c r="K12" s="6" t="s">
        <v>109</v>
      </c>
    </row>
    <row r="13" spans="1:11" s="32" customFormat="1" ht="15.75" thickBot="1">
      <c r="A13" s="35"/>
      <c r="B13" s="4" t="s">
        <v>174</v>
      </c>
      <c r="C13" s="9">
        <v>6</v>
      </c>
      <c r="D13" s="10"/>
      <c r="E13" s="10"/>
      <c r="F13" s="2">
        <v>0.06</v>
      </c>
      <c r="G13" s="2">
        <v>4.9800000000000004</v>
      </c>
      <c r="H13" s="2">
        <v>0.06</v>
      </c>
      <c r="I13" s="2">
        <v>45</v>
      </c>
      <c r="J13" s="2">
        <v>0</v>
      </c>
      <c r="K13" s="6" t="s">
        <v>175</v>
      </c>
    </row>
    <row r="14" spans="1:11" ht="15.75" thickBot="1">
      <c r="A14" s="34"/>
      <c r="B14" s="4" t="s">
        <v>14</v>
      </c>
      <c r="C14" s="9">
        <v>180</v>
      </c>
      <c r="D14" s="9"/>
      <c r="E14" s="9"/>
      <c r="F14" s="2">
        <v>3.09</v>
      </c>
      <c r="G14" s="2">
        <v>3.14</v>
      </c>
      <c r="H14" s="2">
        <v>12.65</v>
      </c>
      <c r="I14" s="2">
        <v>92.01</v>
      </c>
      <c r="J14" s="2">
        <v>0.53</v>
      </c>
      <c r="K14" s="6" t="s">
        <v>178</v>
      </c>
    </row>
    <row r="15" spans="1:11" s="7" customFormat="1" ht="15.75" customHeight="1" thickBot="1">
      <c r="A15" s="39" t="s">
        <v>15</v>
      </c>
      <c r="B15" s="40"/>
      <c r="C15" s="96">
        <f>SUM(C11,C12,C13,C14,D11)</f>
        <v>400</v>
      </c>
      <c r="D15" s="97"/>
      <c r="E15" s="98"/>
      <c r="F15" s="40">
        <f>SUM(F11,F12,F13,F14)</f>
        <v>9.0500000000000007</v>
      </c>
      <c r="G15" s="40">
        <f>SUM(G11,G12,G13,G14)</f>
        <v>14.510000000000002</v>
      </c>
      <c r="H15" s="40">
        <f>SUM(H11,H12,H13,H14)</f>
        <v>35.979999999999997</v>
      </c>
      <c r="I15" s="40">
        <f>SUM(I11,I12,I13,I14)</f>
        <v>303.04000000000002</v>
      </c>
      <c r="J15" s="40">
        <f>SUM(J11,J12,J13,J14)</f>
        <v>1.19</v>
      </c>
      <c r="K15" s="41"/>
    </row>
    <row r="16" spans="1:11" ht="15.75" thickBot="1">
      <c r="A16" s="34" t="s">
        <v>16</v>
      </c>
      <c r="B16" s="3" t="s">
        <v>150</v>
      </c>
      <c r="C16" s="9">
        <v>90</v>
      </c>
      <c r="D16" s="9"/>
      <c r="E16" s="9"/>
      <c r="F16" s="2">
        <v>1.3</v>
      </c>
      <c r="G16" s="2">
        <v>0.4</v>
      </c>
      <c r="H16" s="2">
        <v>18.8</v>
      </c>
      <c r="I16" s="2">
        <v>85.5</v>
      </c>
      <c r="J16" s="2">
        <v>0.9</v>
      </c>
      <c r="K16" s="6"/>
    </row>
    <row r="17" spans="1:11" s="28" customFormat="1" ht="15.75" thickBot="1">
      <c r="A17" s="34"/>
      <c r="B17" s="3" t="s">
        <v>151</v>
      </c>
      <c r="C17" s="22">
        <v>100</v>
      </c>
      <c r="D17" s="22"/>
      <c r="E17" s="22"/>
      <c r="F17" s="2">
        <v>0.3</v>
      </c>
      <c r="G17" s="2">
        <v>0</v>
      </c>
      <c r="H17" s="2">
        <v>16.5</v>
      </c>
      <c r="I17" s="2">
        <v>68</v>
      </c>
      <c r="J17" s="2">
        <v>6</v>
      </c>
      <c r="K17" s="6" t="s">
        <v>179</v>
      </c>
    </row>
    <row r="18" spans="1:11" s="7" customFormat="1" ht="15.75" thickBot="1">
      <c r="A18" s="39" t="s">
        <v>15</v>
      </c>
      <c r="B18" s="40"/>
      <c r="C18" s="99">
        <f>C16</f>
        <v>90</v>
      </c>
      <c r="D18" s="100"/>
      <c r="E18" s="101"/>
      <c r="F18" s="40">
        <f>F16</f>
        <v>1.3</v>
      </c>
      <c r="G18" s="40">
        <f>G16</f>
        <v>0.4</v>
      </c>
      <c r="H18" s="40">
        <f>H16</f>
        <v>18.8</v>
      </c>
      <c r="I18" s="40">
        <f>I16</f>
        <v>85.5</v>
      </c>
      <c r="J18" s="40">
        <f>J16</f>
        <v>0.9</v>
      </c>
      <c r="K18" s="41"/>
    </row>
    <row r="19" spans="1:11" ht="15.75" thickBot="1">
      <c r="A19" s="34" t="s">
        <v>18</v>
      </c>
      <c r="B19" s="3" t="s">
        <v>248</v>
      </c>
      <c r="C19" s="11">
        <v>50</v>
      </c>
      <c r="D19" s="9"/>
      <c r="E19" s="9"/>
      <c r="F19" s="2">
        <v>0.69</v>
      </c>
      <c r="G19" s="2">
        <v>2.96</v>
      </c>
      <c r="H19" s="2">
        <v>4.04</v>
      </c>
      <c r="I19" s="2">
        <v>45.41</v>
      </c>
      <c r="J19" s="2">
        <v>1.89</v>
      </c>
      <c r="K19" s="6" t="s">
        <v>180</v>
      </c>
    </row>
    <row r="20" spans="1:11" ht="17.25" customHeight="1" thickBot="1">
      <c r="A20" s="34"/>
      <c r="B20" s="3" t="s">
        <v>170</v>
      </c>
      <c r="C20" s="11">
        <v>171</v>
      </c>
      <c r="D20" s="9">
        <v>9</v>
      </c>
      <c r="E20" s="2"/>
      <c r="F20" s="2">
        <v>4.13</v>
      </c>
      <c r="G20" s="2">
        <v>4</v>
      </c>
      <c r="H20" s="2">
        <v>12.08</v>
      </c>
      <c r="I20" s="2">
        <v>101.25</v>
      </c>
      <c r="J20" s="6" t="s">
        <v>181</v>
      </c>
      <c r="K20" s="6" t="s">
        <v>47</v>
      </c>
    </row>
    <row r="21" spans="1:11" ht="15.75" thickBot="1">
      <c r="A21" s="34"/>
      <c r="B21" s="3" t="s">
        <v>130</v>
      </c>
      <c r="C21" s="11">
        <v>140</v>
      </c>
      <c r="D21" s="9">
        <v>40</v>
      </c>
      <c r="E21" s="9"/>
      <c r="F21" s="2">
        <v>12.92</v>
      </c>
      <c r="G21" s="2">
        <v>17.010000000000002</v>
      </c>
      <c r="H21" s="2">
        <v>18.399999999999999</v>
      </c>
      <c r="I21" s="2">
        <v>278.58999999999997</v>
      </c>
      <c r="J21" s="2">
        <v>9.15</v>
      </c>
      <c r="K21" s="6" t="s">
        <v>129</v>
      </c>
    </row>
    <row r="22" spans="1:11" ht="15.75" thickBot="1">
      <c r="A22" s="34"/>
      <c r="B22" s="3" t="s">
        <v>93</v>
      </c>
      <c r="C22" s="11">
        <v>180</v>
      </c>
      <c r="D22" s="9"/>
      <c r="E22" s="9"/>
      <c r="F22" s="2">
        <v>0</v>
      </c>
      <c r="G22" s="2">
        <v>0</v>
      </c>
      <c r="H22" s="2">
        <v>11.3</v>
      </c>
      <c r="I22" s="2">
        <v>45.2</v>
      </c>
      <c r="J22" s="2">
        <v>0</v>
      </c>
      <c r="K22" s="6" t="s">
        <v>94</v>
      </c>
    </row>
    <row r="23" spans="1:11" ht="15.75" thickBot="1">
      <c r="A23" s="34"/>
      <c r="B23" s="3" t="s">
        <v>23</v>
      </c>
      <c r="C23" s="11">
        <v>30</v>
      </c>
      <c r="D23" s="9"/>
      <c r="E23" s="9"/>
      <c r="F23" s="2">
        <v>2.2200000000000002</v>
      </c>
      <c r="G23" s="2">
        <v>0.18</v>
      </c>
      <c r="H23" s="2">
        <v>14.6</v>
      </c>
      <c r="I23" s="2">
        <v>68.92</v>
      </c>
      <c r="J23" s="2">
        <v>0</v>
      </c>
      <c r="K23" s="6" t="s">
        <v>49</v>
      </c>
    </row>
    <row r="24" spans="1:11" ht="15.75" thickBot="1">
      <c r="A24" s="34"/>
      <c r="B24" s="3" t="s">
        <v>24</v>
      </c>
      <c r="C24" s="11">
        <v>30</v>
      </c>
      <c r="D24" s="9"/>
      <c r="E24" s="9"/>
      <c r="F24" s="2">
        <v>1.93</v>
      </c>
      <c r="G24" s="2">
        <v>0.25</v>
      </c>
      <c r="H24" s="2">
        <v>12.34</v>
      </c>
      <c r="I24" s="2">
        <v>59.35</v>
      </c>
      <c r="J24" s="2">
        <v>0</v>
      </c>
      <c r="K24" s="6" t="s">
        <v>46</v>
      </c>
    </row>
    <row r="25" spans="1:11" s="7" customFormat="1" ht="15.75" thickBot="1">
      <c r="A25" s="39" t="s">
        <v>15</v>
      </c>
      <c r="B25" s="43"/>
      <c r="C25" s="102">
        <f>SUM(C19:D24)</f>
        <v>650</v>
      </c>
      <c r="D25" s="103"/>
      <c r="E25" s="44"/>
      <c r="F25" s="40">
        <f>SUM(F19:F24)</f>
        <v>21.89</v>
      </c>
      <c r="G25" s="40">
        <f>SUM(G19:G24)</f>
        <v>24.400000000000002</v>
      </c>
      <c r="H25" s="40">
        <f>SUM(H19:H24)</f>
        <v>72.759999999999991</v>
      </c>
      <c r="I25" s="40">
        <f>SUM(I19:I24)</f>
        <v>598.72</v>
      </c>
      <c r="J25" s="40">
        <f>SUM(J19:J24)</f>
        <v>11.040000000000001</v>
      </c>
      <c r="K25" s="41"/>
    </row>
    <row r="26" spans="1:11" ht="15.75" thickBot="1">
      <c r="A26" s="66" t="s">
        <v>25</v>
      </c>
      <c r="B26" s="67" t="s">
        <v>95</v>
      </c>
      <c r="C26" s="68">
        <v>45</v>
      </c>
      <c r="D26" s="69"/>
      <c r="E26" s="69"/>
      <c r="F26" s="59">
        <v>3.38</v>
      </c>
      <c r="G26" s="59">
        <v>4.41</v>
      </c>
      <c r="H26" s="59">
        <v>33.479999999999997</v>
      </c>
      <c r="I26" s="59">
        <v>187.65</v>
      </c>
      <c r="J26" s="59">
        <v>0</v>
      </c>
      <c r="K26" s="70" t="s">
        <v>182</v>
      </c>
    </row>
    <row r="27" spans="1:11" ht="15.75" thickBot="1">
      <c r="A27" s="71"/>
      <c r="B27" s="72" t="s">
        <v>171</v>
      </c>
      <c r="C27" s="73">
        <v>35</v>
      </c>
      <c r="D27" s="74"/>
      <c r="E27" s="74"/>
      <c r="F27" s="75">
        <v>4.08</v>
      </c>
      <c r="G27" s="75">
        <v>0.33</v>
      </c>
      <c r="H27" s="75">
        <v>26.87</v>
      </c>
      <c r="I27" s="75">
        <v>126.8</v>
      </c>
      <c r="J27" s="75">
        <v>0</v>
      </c>
      <c r="K27" s="76" t="s">
        <v>176</v>
      </c>
    </row>
    <row r="28" spans="1:11" ht="27.75" thickBot="1">
      <c r="A28" s="34"/>
      <c r="B28" s="3" t="s">
        <v>112</v>
      </c>
      <c r="C28" s="11">
        <v>200</v>
      </c>
      <c r="D28" s="9"/>
      <c r="E28" s="9"/>
      <c r="F28" s="2">
        <v>5.8</v>
      </c>
      <c r="G28" s="2">
        <v>5</v>
      </c>
      <c r="H28" s="2">
        <v>8.4</v>
      </c>
      <c r="I28" s="2">
        <v>106</v>
      </c>
      <c r="J28" s="2">
        <v>0.6</v>
      </c>
      <c r="K28" s="6" t="s">
        <v>144</v>
      </c>
    </row>
    <row r="29" spans="1:11" s="7" customFormat="1" ht="15.75" thickBot="1">
      <c r="A29" s="39" t="s">
        <v>15</v>
      </c>
      <c r="B29" s="45"/>
      <c r="C29" s="96">
        <f>SUM(C26+C28)</f>
        <v>245</v>
      </c>
      <c r="D29" s="97"/>
      <c r="E29" s="101"/>
      <c r="F29" s="40">
        <f>SUM(F26+F28)</f>
        <v>9.18</v>
      </c>
      <c r="G29" s="40">
        <f t="shared" ref="G29:J29" si="0">SUM(G26+G28)</f>
        <v>9.41</v>
      </c>
      <c r="H29" s="40">
        <f t="shared" si="0"/>
        <v>41.879999999999995</v>
      </c>
      <c r="I29" s="40">
        <f t="shared" si="0"/>
        <v>293.64999999999998</v>
      </c>
      <c r="J29" s="40">
        <f t="shared" si="0"/>
        <v>0.6</v>
      </c>
      <c r="K29" s="41"/>
    </row>
    <row r="30" spans="1:11" ht="27.75" thickBot="1">
      <c r="A30" s="34" t="s">
        <v>27</v>
      </c>
      <c r="B30" s="3" t="s">
        <v>113</v>
      </c>
      <c r="C30" s="11">
        <v>200</v>
      </c>
      <c r="D30" s="9">
        <v>5</v>
      </c>
      <c r="E30" s="9"/>
      <c r="F30" s="2">
        <v>7.6</v>
      </c>
      <c r="G30" s="2">
        <v>8.3000000000000007</v>
      </c>
      <c r="H30" s="2">
        <v>30.4</v>
      </c>
      <c r="I30" s="2">
        <v>226.6</v>
      </c>
      <c r="J30" s="2">
        <v>0.8</v>
      </c>
      <c r="K30" s="6" t="s">
        <v>76</v>
      </c>
    </row>
    <row r="31" spans="1:11" ht="15.75" thickBot="1">
      <c r="A31" s="42"/>
      <c r="B31" s="23" t="s">
        <v>42</v>
      </c>
      <c r="C31" s="11">
        <v>200</v>
      </c>
      <c r="D31" s="9"/>
      <c r="E31" s="9"/>
      <c r="F31" s="2">
        <v>0.12</v>
      </c>
      <c r="G31" s="2">
        <v>0</v>
      </c>
      <c r="H31" s="2">
        <v>7.79</v>
      </c>
      <c r="I31" s="2">
        <v>31.64</v>
      </c>
      <c r="J31" s="2">
        <v>0.02</v>
      </c>
      <c r="K31" s="6" t="s">
        <v>64</v>
      </c>
    </row>
    <row r="32" spans="1:11" ht="15.75" thickBot="1">
      <c r="A32" s="34"/>
      <c r="B32" s="3" t="s">
        <v>23</v>
      </c>
      <c r="C32" s="11">
        <v>20</v>
      </c>
      <c r="D32" s="9"/>
      <c r="E32" s="9"/>
      <c r="F32" s="2">
        <v>1.48</v>
      </c>
      <c r="G32" s="2">
        <v>0.12</v>
      </c>
      <c r="H32" s="2">
        <v>9.74</v>
      </c>
      <c r="I32" s="2">
        <v>45.94</v>
      </c>
      <c r="J32" s="2">
        <v>0</v>
      </c>
      <c r="K32" s="6" t="s">
        <v>49</v>
      </c>
    </row>
    <row r="33" spans="1:11" ht="15.75" thickBot="1">
      <c r="A33" s="34"/>
      <c r="B33" s="3" t="s">
        <v>24</v>
      </c>
      <c r="C33" s="11">
        <v>20</v>
      </c>
      <c r="D33" s="9"/>
      <c r="E33" s="9"/>
      <c r="F33" s="2">
        <v>1.28</v>
      </c>
      <c r="G33" s="2">
        <v>0.17</v>
      </c>
      <c r="H33" s="2">
        <v>8.23</v>
      </c>
      <c r="I33" s="2">
        <v>39.57</v>
      </c>
      <c r="J33" s="2">
        <v>0</v>
      </c>
      <c r="K33" s="6" t="s">
        <v>46</v>
      </c>
    </row>
    <row r="34" spans="1:11" s="7" customFormat="1" ht="15.75" thickBot="1">
      <c r="A34" s="39" t="s">
        <v>15</v>
      </c>
      <c r="B34" s="43"/>
      <c r="C34" s="99">
        <f>SUM(C30,D30,C31,C32:C33)</f>
        <v>445</v>
      </c>
      <c r="D34" s="104"/>
      <c r="E34" s="93"/>
      <c r="F34" s="40">
        <f>SUM(F30,F31,F32:F33)</f>
        <v>10.479999999999999</v>
      </c>
      <c r="G34" s="40">
        <f>SUM(G30,G31,G32:G33)</f>
        <v>8.59</v>
      </c>
      <c r="H34" s="40">
        <f>SUM(H30,H31,H32:H33)</f>
        <v>56.16</v>
      </c>
      <c r="I34" s="40">
        <f>SUM(I30,I31,I32:I33)</f>
        <v>343.75</v>
      </c>
      <c r="J34" s="40">
        <f>SUM(J30,J31,J32:J33)</f>
        <v>0.82000000000000006</v>
      </c>
      <c r="K34" s="40"/>
    </row>
    <row r="35" spans="1:11" s="8" customFormat="1" ht="41.25" thickBot="1">
      <c r="A35" s="47" t="s">
        <v>161</v>
      </c>
      <c r="B35" s="48"/>
      <c r="C35" s="91">
        <f>SUM(C15+C18+C25+C29+C34)</f>
        <v>1830</v>
      </c>
      <c r="D35" s="92"/>
      <c r="E35" s="93"/>
      <c r="F35" s="49">
        <f>SUM(F15+F18+F25+F29+F34)</f>
        <v>51.9</v>
      </c>
      <c r="G35" s="49">
        <f>SUM(G15+G18+G25+G29+G34)</f>
        <v>57.31</v>
      </c>
      <c r="H35" s="49">
        <f>SUM(H15+H18+H25+H29+H34)</f>
        <v>225.57999999999998</v>
      </c>
      <c r="I35" s="49">
        <f>SUM(I15+I18+I25+I29+I34)</f>
        <v>1624.6599999999999</v>
      </c>
      <c r="J35" s="49">
        <f>SUM(J15+J18+J25+J29+J34)</f>
        <v>14.55</v>
      </c>
      <c r="K35" s="49"/>
    </row>
    <row r="36" spans="1:11" ht="15.75">
      <c r="A36" s="5"/>
    </row>
  </sheetData>
  <mergeCells count="16">
    <mergeCell ref="F1:K1"/>
    <mergeCell ref="F2:K2"/>
    <mergeCell ref="F3:H3"/>
    <mergeCell ref="C35:E35"/>
    <mergeCell ref="B5:K5"/>
    <mergeCell ref="J8:J9"/>
    <mergeCell ref="C15:E15"/>
    <mergeCell ref="C18:E18"/>
    <mergeCell ref="C25:D25"/>
    <mergeCell ref="C29:E29"/>
    <mergeCell ref="C34:E34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A35" sqref="A35:XFD36"/>
    </sheetView>
  </sheetViews>
  <sheetFormatPr defaultRowHeight="15"/>
  <cols>
    <col min="1" max="1" width="9.42578125" style="19" customWidth="1"/>
    <col min="2" max="2" width="34.42578125" style="19" customWidth="1"/>
    <col min="3" max="3" width="8.140625" style="63" customWidth="1"/>
    <col min="4" max="4" width="7.85546875" style="12" customWidth="1"/>
    <col min="5" max="5" width="7.28515625" style="12" customWidth="1"/>
    <col min="6" max="6" width="10.5703125" style="19" customWidth="1"/>
    <col min="7" max="7" width="11" style="19" customWidth="1"/>
    <col min="8" max="8" width="10.140625" style="19" customWidth="1"/>
    <col min="9" max="9" width="11" style="19" customWidth="1"/>
    <col min="10" max="10" width="9.5703125" style="19" customWidth="1"/>
    <col min="11" max="11" width="10.28515625" style="19" customWidth="1"/>
    <col min="12" max="16384" width="9.140625" style="19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24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>
      <c r="B6" s="36" t="s">
        <v>160</v>
      </c>
      <c r="C6" s="62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15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77</v>
      </c>
      <c r="B10" s="2"/>
      <c r="C10" s="33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4" t="s">
        <v>12</v>
      </c>
      <c r="B11" s="3" t="s">
        <v>78</v>
      </c>
      <c r="C11" s="33">
        <v>180</v>
      </c>
      <c r="D11" s="9">
        <v>4</v>
      </c>
      <c r="E11" s="9"/>
      <c r="F11" s="2">
        <v>4.5</v>
      </c>
      <c r="G11" s="2">
        <v>5.5</v>
      </c>
      <c r="H11" s="2">
        <v>16.899999999999999</v>
      </c>
      <c r="I11" s="2">
        <v>135</v>
      </c>
      <c r="J11" s="2">
        <v>0.66</v>
      </c>
      <c r="K11" s="6" t="s">
        <v>106</v>
      </c>
    </row>
    <row r="12" spans="1:11" s="32" customFormat="1" ht="15.75" thickBot="1">
      <c r="A12" s="52"/>
      <c r="B12" s="3" t="s">
        <v>173</v>
      </c>
      <c r="C12" s="33">
        <v>30</v>
      </c>
      <c r="D12" s="9"/>
      <c r="E12" s="9"/>
      <c r="F12" s="2">
        <v>2.25</v>
      </c>
      <c r="G12" s="2">
        <v>0.87</v>
      </c>
      <c r="H12" s="2">
        <v>15.42</v>
      </c>
      <c r="I12" s="2">
        <v>78.599999999999994</v>
      </c>
      <c r="J12" s="2">
        <v>0</v>
      </c>
      <c r="K12" s="6" t="s">
        <v>109</v>
      </c>
    </row>
    <row r="13" spans="1:11" ht="15.75" thickBot="1">
      <c r="A13" s="52"/>
      <c r="B13" s="4" t="s">
        <v>174</v>
      </c>
      <c r="C13" s="33">
        <v>6</v>
      </c>
      <c r="D13" s="10"/>
      <c r="E13" s="10"/>
      <c r="F13" s="2">
        <v>0.06</v>
      </c>
      <c r="G13" s="2">
        <v>4.9800000000000004</v>
      </c>
      <c r="H13" s="2">
        <v>0.06</v>
      </c>
      <c r="I13" s="2">
        <v>45</v>
      </c>
      <c r="J13" s="2">
        <v>0</v>
      </c>
      <c r="K13" s="6" t="s">
        <v>175</v>
      </c>
    </row>
    <row r="14" spans="1:11" ht="15.75" thickBot="1">
      <c r="A14" s="52"/>
      <c r="B14" s="4" t="s">
        <v>14</v>
      </c>
      <c r="C14" s="33">
        <v>180</v>
      </c>
      <c r="D14" s="9"/>
      <c r="E14" s="9"/>
      <c r="F14" s="2">
        <v>3.09</v>
      </c>
      <c r="G14" s="2">
        <v>3.14</v>
      </c>
      <c r="H14" s="2">
        <v>12.65</v>
      </c>
      <c r="I14" s="2">
        <v>92.01</v>
      </c>
      <c r="J14" s="2">
        <v>0.53</v>
      </c>
      <c r="K14" s="6" t="s">
        <v>178</v>
      </c>
    </row>
    <row r="15" spans="1:11" s="7" customFormat="1" ht="15.75" thickBot="1">
      <c r="A15" s="39" t="s">
        <v>15</v>
      </c>
      <c r="B15" s="40"/>
      <c r="C15" s="96">
        <v>400</v>
      </c>
      <c r="D15" s="105"/>
      <c r="E15" s="101"/>
      <c r="F15" s="40">
        <f>SUM(F11:F14)</f>
        <v>9.8999999999999986</v>
      </c>
      <c r="G15" s="40">
        <f>SUM(G11:G14)</f>
        <v>14.490000000000002</v>
      </c>
      <c r="H15" s="40">
        <f>SUM(H11:H14)</f>
        <v>45.03</v>
      </c>
      <c r="I15" s="40">
        <f>SUM(I11:I14)</f>
        <v>350.61</v>
      </c>
      <c r="J15" s="40">
        <f>SUM(J11:J14)</f>
        <v>1.19</v>
      </c>
      <c r="K15" s="41"/>
    </row>
    <row r="16" spans="1:11" ht="27.75" thickBot="1">
      <c r="A16" s="34" t="s">
        <v>16</v>
      </c>
      <c r="B16" s="3" t="s">
        <v>17</v>
      </c>
      <c r="C16" s="33">
        <v>150</v>
      </c>
      <c r="D16" s="9"/>
      <c r="E16" s="9"/>
      <c r="F16" s="2">
        <v>4.5</v>
      </c>
      <c r="G16" s="2">
        <v>1.5</v>
      </c>
      <c r="H16" s="2">
        <v>6.3</v>
      </c>
      <c r="I16" s="2">
        <v>60</v>
      </c>
      <c r="J16" s="2">
        <v>0.75</v>
      </c>
      <c r="K16" s="6" t="s">
        <v>144</v>
      </c>
    </row>
    <row r="17" spans="1:11" s="7" customFormat="1" ht="15.75" thickBot="1">
      <c r="A17" s="39" t="s">
        <v>15</v>
      </c>
      <c r="B17" s="40"/>
      <c r="C17" s="99">
        <f>C16</f>
        <v>150</v>
      </c>
      <c r="D17" s="100"/>
      <c r="E17" s="101"/>
      <c r="F17" s="40">
        <f>F16</f>
        <v>4.5</v>
      </c>
      <c r="G17" s="40">
        <f>G16</f>
        <v>1.5</v>
      </c>
      <c r="H17" s="40">
        <f>H16</f>
        <v>6.3</v>
      </c>
      <c r="I17" s="40">
        <f>I16</f>
        <v>60</v>
      </c>
      <c r="J17" s="40">
        <f>J16</f>
        <v>0.75</v>
      </c>
      <c r="K17" s="41"/>
    </row>
    <row r="18" spans="1:11" ht="15.75" thickBot="1">
      <c r="A18" s="34" t="s">
        <v>18</v>
      </c>
      <c r="B18" s="3" t="s">
        <v>261</v>
      </c>
      <c r="C18" s="33">
        <v>25</v>
      </c>
      <c r="D18" s="9"/>
      <c r="E18" s="9"/>
      <c r="F18" s="2">
        <v>0.2</v>
      </c>
      <c r="G18" s="2">
        <v>0.03</v>
      </c>
      <c r="H18" s="2">
        <v>0.43</v>
      </c>
      <c r="I18" s="2">
        <v>3.25</v>
      </c>
      <c r="J18" s="2">
        <v>1.25</v>
      </c>
      <c r="K18" s="6" t="s">
        <v>177</v>
      </c>
    </row>
    <row r="19" spans="1:11" s="30" customFormat="1" ht="15.75" thickBot="1">
      <c r="A19" s="34"/>
      <c r="B19" s="3" t="s">
        <v>156</v>
      </c>
      <c r="C19" s="33">
        <v>40</v>
      </c>
      <c r="D19" s="9"/>
      <c r="E19" s="9"/>
      <c r="F19" s="2">
        <v>0.3</v>
      </c>
      <c r="G19" s="2">
        <v>0</v>
      </c>
      <c r="H19" s="2">
        <v>1.1000000000000001</v>
      </c>
      <c r="I19" s="2">
        <v>5.6</v>
      </c>
      <c r="J19" s="2">
        <v>2</v>
      </c>
      <c r="K19" s="6" t="s">
        <v>157</v>
      </c>
    </row>
    <row r="20" spans="1:11" ht="29.25" customHeight="1" thickBot="1">
      <c r="A20" s="34"/>
      <c r="B20" s="3" t="s">
        <v>79</v>
      </c>
      <c r="C20" s="33">
        <v>164</v>
      </c>
      <c r="D20" s="9">
        <v>9</v>
      </c>
      <c r="E20" s="9">
        <v>7</v>
      </c>
      <c r="F20" s="2">
        <v>4.7300000000000004</v>
      </c>
      <c r="G20" s="2">
        <v>6.98</v>
      </c>
      <c r="H20" s="2">
        <v>10.48</v>
      </c>
      <c r="I20" s="2">
        <v>124.39</v>
      </c>
      <c r="J20" s="2">
        <v>10.86</v>
      </c>
      <c r="K20" s="6" t="s">
        <v>245</v>
      </c>
    </row>
    <row r="21" spans="1:11" ht="15.75" thickBot="1">
      <c r="A21" s="34"/>
      <c r="B21" s="3" t="s">
        <v>80</v>
      </c>
      <c r="C21" s="33">
        <v>150</v>
      </c>
      <c r="D21" s="9">
        <v>40</v>
      </c>
      <c r="E21" s="9"/>
      <c r="F21" s="2">
        <v>12.3</v>
      </c>
      <c r="G21" s="2">
        <v>15.1</v>
      </c>
      <c r="H21" s="2">
        <v>22.1</v>
      </c>
      <c r="I21" s="2">
        <v>277</v>
      </c>
      <c r="J21" s="2">
        <v>11.2</v>
      </c>
      <c r="K21" s="6" t="s">
        <v>158</v>
      </c>
    </row>
    <row r="22" spans="1:11" ht="15.75" thickBot="1">
      <c r="A22" s="34"/>
      <c r="B22" s="3" t="s">
        <v>81</v>
      </c>
      <c r="C22" s="33">
        <v>180</v>
      </c>
      <c r="D22" s="9"/>
      <c r="E22" s="9"/>
      <c r="F22" s="2">
        <v>0.52</v>
      </c>
      <c r="G22" s="2">
        <v>0.21</v>
      </c>
      <c r="H22" s="2">
        <v>14.18</v>
      </c>
      <c r="I22" s="2">
        <v>70.61</v>
      </c>
      <c r="J22" s="2">
        <v>63.2</v>
      </c>
      <c r="K22" s="6" t="s">
        <v>202</v>
      </c>
    </row>
    <row r="23" spans="1:11" ht="15.75" thickBot="1">
      <c r="A23" s="34"/>
      <c r="B23" s="3" t="s">
        <v>23</v>
      </c>
      <c r="C23" s="33">
        <v>30</v>
      </c>
      <c r="D23" s="9"/>
      <c r="E23" s="9"/>
      <c r="F23" s="2">
        <v>2.2200000000000002</v>
      </c>
      <c r="G23" s="2">
        <v>0.18</v>
      </c>
      <c r="H23" s="2">
        <v>14.6</v>
      </c>
      <c r="I23" s="2">
        <v>68.92</v>
      </c>
      <c r="J23" s="2">
        <v>0</v>
      </c>
      <c r="K23" s="6" t="s">
        <v>49</v>
      </c>
    </row>
    <row r="24" spans="1:11" ht="15.75" thickBot="1">
      <c r="A24" s="34"/>
      <c r="B24" s="3" t="s">
        <v>24</v>
      </c>
      <c r="C24" s="33">
        <v>30</v>
      </c>
      <c r="D24" s="9"/>
      <c r="E24" s="9"/>
      <c r="F24" s="2">
        <v>1.93</v>
      </c>
      <c r="G24" s="2">
        <v>0.25</v>
      </c>
      <c r="H24" s="2">
        <v>12.34</v>
      </c>
      <c r="I24" s="57">
        <v>59.35</v>
      </c>
      <c r="J24" s="60">
        <v>0</v>
      </c>
      <c r="K24" s="6" t="s">
        <v>46</v>
      </c>
    </row>
    <row r="25" spans="1:11" s="7" customFormat="1" ht="15.75" thickBot="1">
      <c r="A25" s="39" t="s">
        <v>15</v>
      </c>
      <c r="B25" s="43"/>
      <c r="C25" s="102">
        <f>SUM(C19+C20+C21+C22+C23+C24+D20+D21+E20)</f>
        <v>650</v>
      </c>
      <c r="D25" s="103"/>
      <c r="E25" s="44"/>
      <c r="F25" s="40">
        <f>SUM(F19+F20+F21+F22+F23+F24)</f>
        <v>22</v>
      </c>
      <c r="G25" s="40">
        <f>SUM(G19+G20+G21+G22+G23+G24)</f>
        <v>22.72</v>
      </c>
      <c r="H25" s="40">
        <f>SUM(H19+H20+H21+H22+H23+H24)</f>
        <v>74.8</v>
      </c>
      <c r="I25" s="40">
        <f>SUM(I19+I20+I21+I22+I23+I24)</f>
        <v>605.87</v>
      </c>
      <c r="J25" s="40">
        <f>SUM(J19+J20+J21+J22+J23+J24)</f>
        <v>87.26</v>
      </c>
      <c r="K25" s="41"/>
    </row>
    <row r="26" spans="1:11" ht="15.75" thickBot="1">
      <c r="A26" s="34" t="s">
        <v>25</v>
      </c>
      <c r="B26" s="3" t="s">
        <v>246</v>
      </c>
      <c r="C26" s="33">
        <v>45</v>
      </c>
      <c r="D26" s="9"/>
      <c r="E26" s="9"/>
      <c r="F26" s="2">
        <v>3.38</v>
      </c>
      <c r="G26" s="2">
        <v>4.41</v>
      </c>
      <c r="H26" s="2">
        <v>33.479999999999997</v>
      </c>
      <c r="I26" s="2">
        <v>187.65</v>
      </c>
      <c r="J26" s="2">
        <v>0</v>
      </c>
      <c r="K26" s="6" t="s">
        <v>193</v>
      </c>
    </row>
    <row r="27" spans="1:11" ht="15.75" thickBot="1">
      <c r="A27" s="34"/>
      <c r="B27" s="3" t="s">
        <v>37</v>
      </c>
      <c r="C27" s="33">
        <v>200</v>
      </c>
      <c r="D27" s="9"/>
      <c r="E27" s="9"/>
      <c r="F27" s="2">
        <v>0.3</v>
      </c>
      <c r="G27" s="2">
        <v>0</v>
      </c>
      <c r="H27" s="2">
        <v>16.5</v>
      </c>
      <c r="I27" s="2">
        <v>68</v>
      </c>
      <c r="J27" s="2">
        <v>6</v>
      </c>
      <c r="K27" s="6" t="s">
        <v>179</v>
      </c>
    </row>
    <row r="28" spans="1:11" s="7" customFormat="1" ht="15.75" thickBot="1">
      <c r="A28" s="39" t="s">
        <v>15</v>
      </c>
      <c r="B28" s="45"/>
      <c r="C28" s="96">
        <f>SUM(C26:C27)</f>
        <v>245</v>
      </c>
      <c r="D28" s="97"/>
      <c r="E28" s="101"/>
      <c r="F28" s="40">
        <f>SUM(F26:F27)</f>
        <v>3.6799999999999997</v>
      </c>
      <c r="G28" s="40">
        <f>SUM(G26:G27)</f>
        <v>4.41</v>
      </c>
      <c r="H28" s="40">
        <f>SUM(H26:H27)</f>
        <v>49.98</v>
      </c>
      <c r="I28" s="40">
        <f>SUM(I26:I27)</f>
        <v>255.65</v>
      </c>
      <c r="J28" s="40">
        <f>SUM(J26:J27)</f>
        <v>6</v>
      </c>
      <c r="K28" s="41"/>
    </row>
    <row r="29" spans="1:11" ht="15.75" thickBot="1">
      <c r="A29" s="34" t="s">
        <v>27</v>
      </c>
      <c r="B29" s="3" t="s">
        <v>82</v>
      </c>
      <c r="C29" s="33">
        <v>140</v>
      </c>
      <c r="D29" s="9"/>
      <c r="E29" s="9"/>
      <c r="F29" s="2">
        <v>10.18</v>
      </c>
      <c r="G29" s="2">
        <v>9.6</v>
      </c>
      <c r="H29" s="2">
        <v>31</v>
      </c>
      <c r="I29" s="2">
        <v>252.4</v>
      </c>
      <c r="J29" s="2">
        <v>0.25</v>
      </c>
      <c r="K29" s="6" t="s">
        <v>144</v>
      </c>
    </row>
    <row r="30" spans="1:11" ht="15.75" thickBot="1">
      <c r="A30" s="42"/>
      <c r="B30" s="3" t="s">
        <v>83</v>
      </c>
      <c r="C30" s="33">
        <v>30</v>
      </c>
      <c r="D30" s="9"/>
      <c r="E30" s="9"/>
      <c r="F30" s="2">
        <v>0.59</v>
      </c>
      <c r="G30" s="2">
        <v>1.57</v>
      </c>
      <c r="H30" s="2">
        <v>3.94</v>
      </c>
      <c r="I30" s="2">
        <v>32.19</v>
      </c>
      <c r="J30" s="2">
        <v>0.08</v>
      </c>
      <c r="K30" s="6" t="s">
        <v>191</v>
      </c>
    </row>
    <row r="31" spans="1:11" ht="15.75" thickBot="1">
      <c r="A31" s="46"/>
      <c r="B31" s="3" t="s">
        <v>84</v>
      </c>
      <c r="C31" s="33">
        <v>30</v>
      </c>
      <c r="D31" s="9"/>
      <c r="E31" s="9"/>
      <c r="F31" s="2">
        <v>0.4</v>
      </c>
      <c r="G31" s="2">
        <v>1.2</v>
      </c>
      <c r="H31" s="2">
        <v>3.2</v>
      </c>
      <c r="I31" s="2">
        <v>34</v>
      </c>
      <c r="J31" s="59">
        <v>0</v>
      </c>
      <c r="K31" s="6" t="s">
        <v>85</v>
      </c>
    </row>
    <row r="32" spans="1:11" ht="15.75" thickBot="1">
      <c r="A32" s="34"/>
      <c r="B32" s="23" t="s">
        <v>42</v>
      </c>
      <c r="C32" s="11">
        <v>180</v>
      </c>
      <c r="D32" s="9"/>
      <c r="E32" s="9"/>
      <c r="F32" s="2">
        <v>0.1</v>
      </c>
      <c r="G32" s="2">
        <v>0</v>
      </c>
      <c r="H32" s="2">
        <v>6.3</v>
      </c>
      <c r="I32" s="57">
        <v>25.59</v>
      </c>
      <c r="J32" s="60">
        <v>0.02</v>
      </c>
      <c r="K32" s="6" t="s">
        <v>64</v>
      </c>
    </row>
    <row r="33" spans="1:11" ht="15.75" thickBot="1">
      <c r="A33" s="34"/>
      <c r="B33" s="3" t="s">
        <v>23</v>
      </c>
      <c r="C33" s="33">
        <v>20</v>
      </c>
      <c r="D33" s="9"/>
      <c r="E33" s="9"/>
      <c r="F33" s="2">
        <v>1.5</v>
      </c>
      <c r="G33" s="2">
        <v>0.6</v>
      </c>
      <c r="H33" s="2">
        <v>10.3</v>
      </c>
      <c r="I33" s="2">
        <v>50</v>
      </c>
      <c r="J33" s="2">
        <v>0</v>
      </c>
      <c r="K33" s="6" t="s">
        <v>49</v>
      </c>
    </row>
    <row r="34" spans="1:11" ht="15.75" thickBot="1">
      <c r="A34" s="34"/>
      <c r="B34" s="3" t="s">
        <v>33</v>
      </c>
      <c r="C34" s="33">
        <v>120</v>
      </c>
      <c r="D34" s="9"/>
      <c r="E34" s="9"/>
      <c r="F34" s="2">
        <v>0.48</v>
      </c>
      <c r="G34" s="2">
        <v>0.48</v>
      </c>
      <c r="H34" s="2">
        <v>11.76</v>
      </c>
      <c r="I34" s="2">
        <v>56.4</v>
      </c>
      <c r="J34" s="2">
        <v>12</v>
      </c>
      <c r="K34" s="6" t="s">
        <v>247</v>
      </c>
    </row>
    <row r="35" spans="1:11" s="7" customFormat="1" ht="15.75" thickBot="1">
      <c r="A35" s="39" t="s">
        <v>15</v>
      </c>
      <c r="B35" s="43"/>
      <c r="C35" s="99">
        <f>SUM(C29+C31+C32+C33+C34)</f>
        <v>490</v>
      </c>
      <c r="D35" s="104"/>
      <c r="E35" s="93"/>
      <c r="F35" s="40">
        <f>SUM(F29+F30+F32+F33+F34)</f>
        <v>12.85</v>
      </c>
      <c r="G35" s="40">
        <f t="shared" ref="G35:J35" si="0">SUM(G29+G30+G32+G33+G34)</f>
        <v>12.25</v>
      </c>
      <c r="H35" s="40">
        <f t="shared" si="0"/>
        <v>63.29999999999999</v>
      </c>
      <c r="I35" s="40">
        <f t="shared" si="0"/>
        <v>416.58</v>
      </c>
      <c r="J35" s="40">
        <f t="shared" si="0"/>
        <v>12.35</v>
      </c>
      <c r="K35" s="40"/>
    </row>
    <row r="36" spans="1:11" s="8" customFormat="1" ht="41.25" thickBot="1">
      <c r="A36" s="47" t="s">
        <v>169</v>
      </c>
      <c r="B36" s="48"/>
      <c r="C36" s="91">
        <f>SUM(C15+C17+C25+C28+C35)</f>
        <v>1935</v>
      </c>
      <c r="D36" s="92"/>
      <c r="E36" s="93"/>
      <c r="F36" s="49">
        <f>SUM(F15+F17+F25+F28+F35)</f>
        <v>52.93</v>
      </c>
      <c r="G36" s="49">
        <f>SUM(G15+G17+G25+G28+G35)</f>
        <v>55.370000000000005</v>
      </c>
      <c r="H36" s="49">
        <f>SUM(H15+H17+H25+H28+H35)</f>
        <v>239.40999999999997</v>
      </c>
      <c r="I36" s="49">
        <f>SUM(I15+I17+I25+I28+I35)</f>
        <v>1688.71</v>
      </c>
      <c r="J36" s="49">
        <f>SUM(J15+J17+J25+J28+J35)</f>
        <v>107.55</v>
      </c>
      <c r="K36" s="49"/>
    </row>
    <row r="37" spans="1:11" ht="15.75">
      <c r="A37" s="5"/>
    </row>
  </sheetData>
  <mergeCells count="16">
    <mergeCell ref="F1:K1"/>
    <mergeCell ref="F2:K2"/>
    <mergeCell ref="F3:H3"/>
    <mergeCell ref="C36:E36"/>
    <mergeCell ref="B5:K5"/>
    <mergeCell ref="J8:J9"/>
    <mergeCell ref="C15:E15"/>
    <mergeCell ref="C17:E17"/>
    <mergeCell ref="C25:D25"/>
    <mergeCell ref="C28:E28"/>
    <mergeCell ref="C35:E35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J40"/>
    </sheetView>
  </sheetViews>
  <sheetFormatPr defaultRowHeight="15"/>
  <cols>
    <col min="1" max="1" width="14.5703125" customWidth="1"/>
    <col min="2" max="2" width="33.85546875" customWidth="1"/>
    <col min="3" max="3" width="17.7109375" customWidth="1"/>
  </cols>
  <sheetData>
    <row r="1" ht="24.75" customHeight="1"/>
    <row r="4" ht="81.75" customHeight="1"/>
    <row r="5" ht="41.25" customHeight="1"/>
    <row r="6" ht="54.75" customHeight="1"/>
    <row r="8" ht="81.75" customHeight="1"/>
    <row r="10" ht="27.75" customHeight="1"/>
    <row r="11" ht="95.25" customHeight="1"/>
    <row r="12" ht="81.75" customHeight="1"/>
    <row r="13" ht="54.75" customHeight="1"/>
    <row r="14" ht="54.75" customHeight="1"/>
    <row r="15" ht="54.75" customHeight="1"/>
    <row r="16" ht="41.25" customHeight="1"/>
    <row r="17" ht="27.75" customHeight="1"/>
    <row r="19" ht="41.25" customHeight="1"/>
    <row r="22" ht="27.75" customHeight="1"/>
    <row r="23" ht="41.25" customHeight="1"/>
    <row r="24" ht="54.75" customHeight="1"/>
    <row r="25" ht="68.25" customHeight="1"/>
    <row r="26" ht="41.25" customHeight="1"/>
    <row r="28" ht="27.75" customHeight="1"/>
    <row r="29" ht="27.75" customHeight="1"/>
    <row r="31" ht="41.25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K28" sqref="K28"/>
    </sheetView>
  </sheetViews>
  <sheetFormatPr defaultRowHeight="15"/>
  <cols>
    <col min="1" max="1" width="13.42578125" style="24" customWidth="1"/>
    <col min="2" max="2" width="34.42578125" style="24" customWidth="1"/>
    <col min="3" max="3" width="6.5703125" style="12" customWidth="1"/>
    <col min="4" max="4" width="6.28515625" style="12" customWidth="1"/>
    <col min="5" max="5" width="5.42578125" style="12" customWidth="1"/>
    <col min="6" max="6" width="12.28515625" style="24" customWidth="1"/>
    <col min="7" max="7" width="11" style="24" customWidth="1"/>
    <col min="8" max="8" width="11.7109375" style="24" customWidth="1"/>
    <col min="9" max="9" width="9.28515625" style="24" customWidth="1"/>
    <col min="10" max="10" width="9.7109375" style="24" customWidth="1"/>
    <col min="11" max="11" width="10.28515625" style="24" customWidth="1"/>
    <col min="12" max="16384" width="9.140625" style="24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18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>
      <c r="B6" s="36" t="s">
        <v>160</v>
      </c>
      <c r="C6" s="37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15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101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4" t="s">
        <v>12</v>
      </c>
      <c r="B11" s="3" t="s">
        <v>87</v>
      </c>
      <c r="C11" s="9">
        <v>180</v>
      </c>
      <c r="D11" s="9">
        <v>4</v>
      </c>
      <c r="E11" s="9"/>
      <c r="F11" s="2">
        <v>6.13</v>
      </c>
      <c r="G11" s="2">
        <v>8.06</v>
      </c>
      <c r="H11" s="2">
        <v>26</v>
      </c>
      <c r="I11" s="2">
        <v>202.22</v>
      </c>
      <c r="J11" s="2">
        <v>0.76</v>
      </c>
      <c r="K11" s="6" t="s">
        <v>172</v>
      </c>
    </row>
    <row r="12" spans="1:11" s="32" customFormat="1" ht="27.75" thickBot="1">
      <c r="A12" s="54"/>
      <c r="B12" s="3" t="s">
        <v>88</v>
      </c>
      <c r="C12" s="9">
        <v>180</v>
      </c>
      <c r="D12" s="9">
        <v>4</v>
      </c>
      <c r="E12" s="9"/>
      <c r="F12" s="2">
        <v>5.1100000000000003</v>
      </c>
      <c r="G12" s="2">
        <v>7.19</v>
      </c>
      <c r="H12" s="2">
        <v>34.47</v>
      </c>
      <c r="I12" s="2">
        <v>223.97</v>
      </c>
      <c r="J12" s="2">
        <v>1.1599999999999999</v>
      </c>
      <c r="K12" s="6" t="s">
        <v>76</v>
      </c>
    </row>
    <row r="13" spans="1:11" ht="15.75" thickBot="1">
      <c r="A13" s="34"/>
      <c r="B13" s="3" t="s">
        <v>103</v>
      </c>
      <c r="C13" s="9">
        <v>25</v>
      </c>
      <c r="D13" s="9">
        <v>10</v>
      </c>
      <c r="E13" s="9"/>
      <c r="F13" s="2">
        <v>1.92</v>
      </c>
      <c r="G13" s="2">
        <v>0.73</v>
      </c>
      <c r="H13" s="2">
        <v>19.25</v>
      </c>
      <c r="I13" s="2">
        <v>91.26</v>
      </c>
      <c r="J13" s="2">
        <v>0.02</v>
      </c>
      <c r="K13" s="6" t="s">
        <v>52</v>
      </c>
    </row>
    <row r="14" spans="1:11" ht="15.75" thickBot="1">
      <c r="A14" s="34"/>
      <c r="B14" s="3" t="s">
        <v>104</v>
      </c>
      <c r="C14" s="9">
        <v>180</v>
      </c>
      <c r="D14" s="9"/>
      <c r="E14" s="9"/>
      <c r="F14" s="2">
        <v>2.59</v>
      </c>
      <c r="G14" s="2">
        <v>2.1800000000000002</v>
      </c>
      <c r="H14" s="2">
        <v>14</v>
      </c>
      <c r="I14" s="2">
        <v>86.56</v>
      </c>
      <c r="J14" s="2">
        <v>0.48</v>
      </c>
      <c r="K14" s="6" t="s">
        <v>183</v>
      </c>
    </row>
    <row r="15" spans="1:11" ht="15.75" thickBot="1">
      <c r="A15" s="34"/>
      <c r="B15" s="4" t="s">
        <v>249</v>
      </c>
      <c r="C15" s="9">
        <v>40</v>
      </c>
      <c r="D15" s="10"/>
      <c r="E15" s="10"/>
      <c r="F15" s="2">
        <v>5.0999999999999996</v>
      </c>
      <c r="G15" s="2">
        <v>4.5999999999999996</v>
      </c>
      <c r="H15" s="2">
        <v>0.3</v>
      </c>
      <c r="I15" s="2">
        <v>63</v>
      </c>
      <c r="J15" s="2">
        <v>0</v>
      </c>
      <c r="K15" s="6" t="s">
        <v>250</v>
      </c>
    </row>
    <row r="16" spans="1:11" s="7" customFormat="1" ht="15.75" thickBot="1">
      <c r="A16" s="39" t="s">
        <v>15</v>
      </c>
      <c r="B16" s="40"/>
      <c r="C16" s="96">
        <f>SUM(C11+C13+C14+D11+D13+C15)</f>
        <v>439</v>
      </c>
      <c r="D16" s="105"/>
      <c r="E16" s="98"/>
      <c r="F16" s="40">
        <f>SUM(F11:F15)</f>
        <v>20.85</v>
      </c>
      <c r="G16" s="40">
        <f>SUM(G11:G15)</f>
        <v>22.759999999999998</v>
      </c>
      <c r="H16" s="40">
        <f>SUM(H11:H15)</f>
        <v>94.02</v>
      </c>
      <c r="I16" s="40">
        <f>SUM(I11:I15)</f>
        <v>667.01</v>
      </c>
      <c r="J16" s="40">
        <f>SUM(J11:J15)</f>
        <v>2.42</v>
      </c>
      <c r="K16" s="41"/>
    </row>
    <row r="17" spans="1:11" ht="15.75" thickBot="1">
      <c r="A17" s="34" t="s">
        <v>16</v>
      </c>
      <c r="B17" s="3" t="s">
        <v>33</v>
      </c>
      <c r="C17" s="9">
        <v>100</v>
      </c>
      <c r="D17" s="9"/>
      <c r="E17" s="9"/>
      <c r="F17" s="2">
        <v>1.5</v>
      </c>
      <c r="G17" s="2">
        <v>0.5</v>
      </c>
      <c r="H17" s="2">
        <v>21</v>
      </c>
      <c r="I17" s="2">
        <v>96</v>
      </c>
      <c r="J17" s="2">
        <v>10</v>
      </c>
      <c r="K17" s="6" t="s">
        <v>89</v>
      </c>
    </row>
    <row r="18" spans="1:11" s="7" customFormat="1" ht="15.75" thickBot="1">
      <c r="A18" s="39" t="s">
        <v>15</v>
      </c>
      <c r="B18" s="40"/>
      <c r="C18" s="99">
        <f>C17</f>
        <v>100</v>
      </c>
      <c r="D18" s="100"/>
      <c r="E18" s="101"/>
      <c r="F18" s="40">
        <f>F17</f>
        <v>1.5</v>
      </c>
      <c r="G18" s="40">
        <f>G17</f>
        <v>0.5</v>
      </c>
      <c r="H18" s="40">
        <f>H17</f>
        <v>21</v>
      </c>
      <c r="I18" s="40">
        <f>I17</f>
        <v>96</v>
      </c>
      <c r="J18" s="40">
        <f>J17</f>
        <v>10</v>
      </c>
      <c r="K18" s="41"/>
    </row>
    <row r="19" spans="1:11" ht="27.75" thickBot="1">
      <c r="A19" s="34" t="s">
        <v>18</v>
      </c>
      <c r="B19" s="3" t="s">
        <v>105</v>
      </c>
      <c r="C19" s="11">
        <v>171</v>
      </c>
      <c r="D19" s="9">
        <v>9</v>
      </c>
      <c r="E19" s="9"/>
      <c r="F19" s="2">
        <v>3.8</v>
      </c>
      <c r="G19" s="2">
        <v>4.0999999999999996</v>
      </c>
      <c r="H19" s="2">
        <v>12.1</v>
      </c>
      <c r="I19" s="2">
        <v>102.6</v>
      </c>
      <c r="J19" s="2">
        <v>3.4</v>
      </c>
      <c r="K19" s="6" t="s">
        <v>106</v>
      </c>
    </row>
    <row r="20" spans="1:11" ht="17.25" customHeight="1" thickBot="1">
      <c r="A20" s="34"/>
      <c r="B20" s="3" t="s">
        <v>107</v>
      </c>
      <c r="C20" s="11">
        <v>40</v>
      </c>
      <c r="D20" s="9">
        <v>20</v>
      </c>
      <c r="E20" s="9"/>
      <c r="F20" s="2">
        <v>9.1199999999999992</v>
      </c>
      <c r="G20" s="2">
        <v>9.17</v>
      </c>
      <c r="H20" s="2">
        <v>2.11</v>
      </c>
      <c r="I20" s="2">
        <v>127.32</v>
      </c>
      <c r="J20" s="2">
        <v>0.4</v>
      </c>
      <c r="K20" s="6" t="s">
        <v>184</v>
      </c>
    </row>
    <row r="21" spans="1:11" ht="15.75" thickBot="1">
      <c r="A21" s="34"/>
      <c r="B21" s="3" t="s">
        <v>108</v>
      </c>
      <c r="C21" s="11">
        <v>130</v>
      </c>
      <c r="D21" s="9"/>
      <c r="E21" s="9"/>
      <c r="F21" s="2">
        <v>2.83</v>
      </c>
      <c r="G21" s="2">
        <v>4.59</v>
      </c>
      <c r="H21" s="2">
        <v>19.260000000000002</v>
      </c>
      <c r="I21" s="2">
        <v>129.99</v>
      </c>
      <c r="J21" s="2">
        <v>9.36</v>
      </c>
      <c r="K21" s="6" t="s">
        <v>185</v>
      </c>
    </row>
    <row r="22" spans="1:11" ht="15.75" thickBot="1">
      <c r="A22" s="34"/>
      <c r="B22" s="3" t="s">
        <v>19</v>
      </c>
      <c r="C22" s="11">
        <v>40</v>
      </c>
      <c r="D22" s="9"/>
      <c r="E22" s="9"/>
      <c r="F22" s="2">
        <v>0.3</v>
      </c>
      <c r="G22" s="2">
        <v>0</v>
      </c>
      <c r="H22" s="2">
        <v>0.7</v>
      </c>
      <c r="I22" s="2">
        <v>5.2</v>
      </c>
      <c r="J22" s="2">
        <v>2</v>
      </c>
      <c r="K22" s="6" t="s">
        <v>177</v>
      </c>
    </row>
    <row r="23" spans="1:11" ht="27.75" thickBot="1">
      <c r="A23" s="34"/>
      <c r="B23" s="3" t="s">
        <v>110</v>
      </c>
      <c r="C23" s="11">
        <v>180</v>
      </c>
      <c r="D23" s="9"/>
      <c r="E23" s="9"/>
      <c r="F23" s="2">
        <v>0.42</v>
      </c>
      <c r="G23" s="2">
        <v>0.21</v>
      </c>
      <c r="H23" s="2">
        <v>24.55</v>
      </c>
      <c r="I23" s="2">
        <v>104.24</v>
      </c>
      <c r="J23" s="2">
        <v>3.6</v>
      </c>
      <c r="K23" s="6" t="s">
        <v>186</v>
      </c>
    </row>
    <row r="24" spans="1:11" ht="15.75" thickBot="1">
      <c r="A24" s="34"/>
      <c r="B24" s="3" t="s">
        <v>23</v>
      </c>
      <c r="C24" s="11">
        <v>30</v>
      </c>
      <c r="D24" s="9"/>
      <c r="E24" s="9"/>
      <c r="F24" s="2">
        <v>2.2200000000000002</v>
      </c>
      <c r="G24" s="2">
        <v>0.18</v>
      </c>
      <c r="H24" s="2">
        <v>14.6</v>
      </c>
      <c r="I24" s="2">
        <v>68.92</v>
      </c>
      <c r="J24" s="2">
        <v>0</v>
      </c>
      <c r="K24" s="6" t="s">
        <v>49</v>
      </c>
    </row>
    <row r="25" spans="1:11" ht="15.75" thickBot="1">
      <c r="A25" s="34"/>
      <c r="B25" s="3" t="s">
        <v>24</v>
      </c>
      <c r="C25" s="11">
        <v>30</v>
      </c>
      <c r="D25" s="9"/>
      <c r="E25" s="9"/>
      <c r="F25" s="2">
        <v>1.93</v>
      </c>
      <c r="G25" s="2">
        <v>0.25</v>
      </c>
      <c r="H25" s="2">
        <v>12.34</v>
      </c>
      <c r="I25" s="2">
        <v>59.35</v>
      </c>
      <c r="J25" s="2">
        <v>0</v>
      </c>
      <c r="K25" s="6" t="s">
        <v>46</v>
      </c>
    </row>
    <row r="26" spans="1:11" s="7" customFormat="1" ht="15.75" thickBot="1">
      <c r="A26" s="39" t="s">
        <v>15</v>
      </c>
      <c r="B26" s="43"/>
      <c r="C26" s="102">
        <f>SUM(C19+C20+C21+C22+C23+C24+C25+D19+D20)</f>
        <v>650</v>
      </c>
      <c r="D26" s="103"/>
      <c r="E26" s="44"/>
      <c r="F26" s="40">
        <f>SUM(F19+F20+F21+F22+F23+F24+F25)</f>
        <v>20.619999999999997</v>
      </c>
      <c r="G26" s="40">
        <f>SUM(G19+G20+G21+G22+G23+G24+G25)</f>
        <v>18.5</v>
      </c>
      <c r="H26" s="40">
        <f>SUM(H19+H20+H21+H22+H23+H24+H25)</f>
        <v>85.66</v>
      </c>
      <c r="I26" s="40">
        <f>SUM(I19+I20+I21+I22+I23+I24+I25)</f>
        <v>597.62</v>
      </c>
      <c r="J26" s="40">
        <f>SUM(J19+J20+J21+J22+J23+J24+J25)</f>
        <v>18.760000000000002</v>
      </c>
      <c r="K26" s="41"/>
    </row>
    <row r="27" spans="1:11" ht="15.75" thickBot="1">
      <c r="A27" s="34" t="s">
        <v>25</v>
      </c>
      <c r="B27" s="3" t="s">
        <v>111</v>
      </c>
      <c r="C27" s="11">
        <v>50</v>
      </c>
      <c r="D27" s="9"/>
      <c r="E27" s="9"/>
      <c r="F27" s="2">
        <v>8.3699999999999992</v>
      </c>
      <c r="G27" s="2">
        <v>8.11</v>
      </c>
      <c r="H27" s="2">
        <v>36.06</v>
      </c>
      <c r="I27" s="2">
        <v>251.22</v>
      </c>
      <c r="J27" s="2">
        <v>0.04</v>
      </c>
      <c r="K27" s="6" t="s">
        <v>225</v>
      </c>
    </row>
    <row r="28" spans="1:11" ht="27.75" thickBot="1">
      <c r="A28" s="34"/>
      <c r="B28" s="3" t="s">
        <v>112</v>
      </c>
      <c r="C28" s="11">
        <v>200</v>
      </c>
      <c r="D28" s="9"/>
      <c r="E28" s="9"/>
      <c r="F28" s="2">
        <v>6</v>
      </c>
      <c r="G28" s="2">
        <v>0.2</v>
      </c>
      <c r="H28" s="2">
        <v>8</v>
      </c>
      <c r="I28" s="2">
        <v>102</v>
      </c>
      <c r="J28" s="2">
        <v>2</v>
      </c>
      <c r="K28" s="6" t="s">
        <v>144</v>
      </c>
    </row>
    <row r="29" spans="1:11" s="7" customFormat="1" ht="15.75" thickBot="1">
      <c r="A29" s="39" t="s">
        <v>15</v>
      </c>
      <c r="B29" s="45"/>
      <c r="C29" s="96">
        <f>SUM(C27:C28)</f>
        <v>250</v>
      </c>
      <c r="D29" s="97"/>
      <c r="E29" s="101"/>
      <c r="F29" s="40">
        <f>SUM(F27:F28)</f>
        <v>14.37</v>
      </c>
      <c r="G29" s="40">
        <f>SUM(G27:G28)</f>
        <v>8.3099999999999987</v>
      </c>
      <c r="H29" s="40">
        <f>SUM(H27:H28)</f>
        <v>44.06</v>
      </c>
      <c r="I29" s="40">
        <f>SUM(I27:I28)</f>
        <v>353.22</v>
      </c>
      <c r="J29" s="40">
        <f>SUM(J27:J28)</f>
        <v>2.04</v>
      </c>
      <c r="K29" s="41"/>
    </row>
    <row r="30" spans="1:11" ht="15.75" thickBot="1">
      <c r="A30" s="34" t="s">
        <v>27</v>
      </c>
      <c r="B30" s="3" t="s">
        <v>96</v>
      </c>
      <c r="C30" s="11">
        <v>60</v>
      </c>
      <c r="D30" s="9"/>
      <c r="E30" s="9"/>
      <c r="F30" s="2">
        <v>7.79</v>
      </c>
      <c r="G30" s="2">
        <v>3.26</v>
      </c>
      <c r="H30" s="2">
        <v>3.93</v>
      </c>
      <c r="I30" s="2">
        <v>73.37</v>
      </c>
      <c r="J30" s="2">
        <v>0.54</v>
      </c>
      <c r="K30" s="6" t="s">
        <v>187</v>
      </c>
    </row>
    <row r="31" spans="1:11" ht="15.75" thickBot="1">
      <c r="A31" s="42"/>
      <c r="B31" s="23" t="s">
        <v>97</v>
      </c>
      <c r="C31" s="11">
        <v>60</v>
      </c>
      <c r="D31" s="9"/>
      <c r="E31" s="9"/>
      <c r="F31" s="2">
        <v>7.35</v>
      </c>
      <c r="G31" s="2">
        <v>4.96</v>
      </c>
      <c r="H31" s="2">
        <v>7.34</v>
      </c>
      <c r="I31" s="2">
        <v>103.26</v>
      </c>
      <c r="J31" s="2">
        <v>0.46</v>
      </c>
      <c r="K31" s="6" t="s">
        <v>188</v>
      </c>
    </row>
    <row r="32" spans="1:11" ht="15.75" thickBot="1">
      <c r="A32" s="46"/>
      <c r="B32" s="3" t="s">
        <v>31</v>
      </c>
      <c r="C32" s="11">
        <v>130</v>
      </c>
      <c r="D32" s="9"/>
      <c r="E32" s="9"/>
      <c r="F32" s="2">
        <v>2.72</v>
      </c>
      <c r="G32" s="2">
        <v>3.38</v>
      </c>
      <c r="H32" s="2">
        <v>28.26</v>
      </c>
      <c r="I32" s="2">
        <v>153.38999999999999</v>
      </c>
      <c r="J32" s="2">
        <v>0</v>
      </c>
      <c r="K32" s="6" t="s">
        <v>189</v>
      </c>
    </row>
    <row r="33" spans="1:11" ht="15.75" thickBot="1">
      <c r="A33" s="34"/>
      <c r="B33" s="3" t="s">
        <v>98</v>
      </c>
      <c r="C33" s="11">
        <v>50</v>
      </c>
      <c r="D33" s="9"/>
      <c r="E33" s="9"/>
      <c r="F33" s="2">
        <v>0.63</v>
      </c>
      <c r="G33" s="2">
        <v>4.9000000000000004</v>
      </c>
      <c r="H33" s="2">
        <v>4.46</v>
      </c>
      <c r="I33" s="2">
        <v>64.97</v>
      </c>
      <c r="J33" s="2">
        <v>1.46</v>
      </c>
      <c r="K33" s="6" t="s">
        <v>99</v>
      </c>
    </row>
    <row r="34" spans="1:11" s="32" customFormat="1" ht="15.75" thickBot="1">
      <c r="A34" s="35"/>
      <c r="B34" s="3" t="s">
        <v>75</v>
      </c>
      <c r="C34" s="50">
        <v>180</v>
      </c>
      <c r="D34" s="9"/>
      <c r="E34" s="9"/>
      <c r="F34" s="2">
        <v>0.36</v>
      </c>
      <c r="G34" s="2">
        <v>0</v>
      </c>
      <c r="H34" s="2">
        <v>12</v>
      </c>
      <c r="I34" s="2">
        <v>49.7</v>
      </c>
      <c r="J34" s="2">
        <v>0.09</v>
      </c>
      <c r="K34" s="6" t="s">
        <v>64</v>
      </c>
    </row>
    <row r="35" spans="1:11" ht="15.75" thickBot="1">
      <c r="A35" s="34"/>
      <c r="B35" s="3" t="s">
        <v>24</v>
      </c>
      <c r="C35" s="11">
        <v>20</v>
      </c>
      <c r="D35" s="9"/>
      <c r="E35" s="9"/>
      <c r="F35" s="2">
        <v>1.28</v>
      </c>
      <c r="G35" s="2">
        <v>0.17</v>
      </c>
      <c r="H35" s="2">
        <v>8.23</v>
      </c>
      <c r="I35" s="2">
        <v>39.57</v>
      </c>
      <c r="J35" s="2">
        <v>0</v>
      </c>
      <c r="K35" s="6" t="s">
        <v>46</v>
      </c>
    </row>
    <row r="36" spans="1:11" s="7" customFormat="1" ht="15.75" thickBot="1">
      <c r="A36" s="39" t="s">
        <v>15</v>
      </c>
      <c r="B36" s="43"/>
      <c r="C36" s="99">
        <f>SUM(C30,C32:C35)</f>
        <v>440</v>
      </c>
      <c r="D36" s="104"/>
      <c r="E36" s="93"/>
      <c r="F36" s="40">
        <f>SUM(F31,F32:F35)</f>
        <v>12.34</v>
      </c>
      <c r="G36" s="40">
        <f>SUM(G31,G32:G35)</f>
        <v>13.41</v>
      </c>
      <c r="H36" s="40">
        <f>SUM(H31,H32:H35)</f>
        <v>60.290000000000006</v>
      </c>
      <c r="I36" s="40">
        <f>SUM(I31,I32:I35)</f>
        <v>410.89</v>
      </c>
      <c r="J36" s="40">
        <f>SUM(J31,J32:J35)</f>
        <v>2.0099999999999998</v>
      </c>
      <c r="K36" s="40"/>
    </row>
    <row r="37" spans="1:11" s="8" customFormat="1" ht="27.75" thickBot="1">
      <c r="A37" s="47" t="s">
        <v>162</v>
      </c>
      <c r="B37" s="48"/>
      <c r="C37" s="91">
        <f>SUM(C16+C18+C26+C29+C36)</f>
        <v>1879</v>
      </c>
      <c r="D37" s="92"/>
      <c r="E37" s="93"/>
      <c r="F37" s="49">
        <f>SUM(F16+F18+F26+F29+F36)</f>
        <v>69.679999999999993</v>
      </c>
      <c r="G37" s="49">
        <f>SUM(G16+G18+G26+G29+G36)</f>
        <v>63.47999999999999</v>
      </c>
      <c r="H37" s="49">
        <f>SUM(H16+H18+H26+H29+H36)</f>
        <v>305.03000000000003</v>
      </c>
      <c r="I37" s="49">
        <f>SUM(I16+I18+I26+I29+I36)</f>
        <v>2124.7400000000002</v>
      </c>
      <c r="J37" s="49">
        <f>SUM(J16+J18+J26+J29+J36)</f>
        <v>35.229999999999997</v>
      </c>
      <c r="K37" s="49"/>
    </row>
    <row r="38" spans="1:11" ht="15.75">
      <c r="A38" s="5"/>
    </row>
  </sheetData>
  <mergeCells count="16">
    <mergeCell ref="F1:K1"/>
    <mergeCell ref="F2:K2"/>
    <mergeCell ref="F3:H3"/>
    <mergeCell ref="C37:E37"/>
    <mergeCell ref="B5:K5"/>
    <mergeCell ref="J8:J9"/>
    <mergeCell ref="C16:E16"/>
    <mergeCell ref="C18:E18"/>
    <mergeCell ref="C26:D26"/>
    <mergeCell ref="C29:E29"/>
    <mergeCell ref="C36:E36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B22" sqref="B22"/>
    </sheetView>
  </sheetViews>
  <sheetFormatPr defaultRowHeight="15"/>
  <cols>
    <col min="1" max="1" width="11.28515625" style="25" customWidth="1"/>
    <col min="2" max="2" width="37.42578125" style="25" customWidth="1"/>
    <col min="3" max="3" width="8.140625" style="63" customWidth="1"/>
    <col min="4" max="4" width="7.85546875" style="12" customWidth="1"/>
    <col min="5" max="5" width="6.42578125" style="12" customWidth="1"/>
    <col min="6" max="6" width="10.85546875" style="25" customWidth="1"/>
    <col min="7" max="7" width="8.85546875" style="25" customWidth="1"/>
    <col min="8" max="8" width="10.140625" style="25" customWidth="1"/>
    <col min="9" max="9" width="11" style="25" customWidth="1"/>
    <col min="10" max="10" width="9.28515625" style="25" customWidth="1"/>
    <col min="11" max="11" width="9.42578125" style="25" customWidth="1"/>
    <col min="12" max="16384" width="9.140625" style="25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18.75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>
      <c r="B6" s="36" t="s">
        <v>160</v>
      </c>
      <c r="C6" s="62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27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125</v>
      </c>
      <c r="B10" s="2"/>
      <c r="C10" s="33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4" t="s">
        <v>12</v>
      </c>
      <c r="B11" s="3" t="s">
        <v>190</v>
      </c>
      <c r="C11" s="33">
        <v>130</v>
      </c>
      <c r="D11" s="9"/>
      <c r="E11" s="9"/>
      <c r="F11" s="2">
        <v>23.06</v>
      </c>
      <c r="G11" s="2">
        <v>11.79</v>
      </c>
      <c r="H11" s="2">
        <v>20.98</v>
      </c>
      <c r="I11" s="2">
        <v>287.86</v>
      </c>
      <c r="J11" s="2">
        <v>0</v>
      </c>
      <c r="K11" s="6" t="s">
        <v>124</v>
      </c>
    </row>
    <row r="12" spans="1:11" ht="15.75" thickBot="1">
      <c r="A12" s="34"/>
      <c r="B12" s="3" t="s">
        <v>83</v>
      </c>
      <c r="C12" s="33">
        <v>30</v>
      </c>
      <c r="D12" s="9"/>
      <c r="E12" s="9"/>
      <c r="F12" s="2">
        <v>0.59</v>
      </c>
      <c r="G12" s="2">
        <v>1.57</v>
      </c>
      <c r="H12" s="2">
        <v>3.94</v>
      </c>
      <c r="I12" s="2">
        <v>32.19</v>
      </c>
      <c r="J12" s="2">
        <v>0.08</v>
      </c>
      <c r="K12" s="6" t="s">
        <v>191</v>
      </c>
    </row>
    <row r="13" spans="1:11" ht="15.75" thickBot="1">
      <c r="A13" s="34"/>
      <c r="B13" s="3" t="s">
        <v>84</v>
      </c>
      <c r="C13" s="33">
        <v>30</v>
      </c>
      <c r="D13" s="9"/>
      <c r="E13" s="9"/>
      <c r="F13" s="2">
        <v>0.4</v>
      </c>
      <c r="G13" s="2">
        <v>1.2</v>
      </c>
      <c r="H13" s="2">
        <v>3.2</v>
      </c>
      <c r="I13" s="2">
        <v>34</v>
      </c>
      <c r="J13" s="2">
        <v>0</v>
      </c>
      <c r="K13" s="6" t="s">
        <v>85</v>
      </c>
    </row>
    <row r="14" spans="1:11" s="32" customFormat="1" ht="15.75" thickBot="1">
      <c r="A14" s="35"/>
      <c r="B14" s="3" t="s">
        <v>173</v>
      </c>
      <c r="C14" s="33">
        <v>30</v>
      </c>
      <c r="D14" s="9"/>
      <c r="E14" s="9"/>
      <c r="F14" s="2">
        <v>2.25</v>
      </c>
      <c r="G14" s="2">
        <v>0.87</v>
      </c>
      <c r="H14" s="2">
        <v>15.42</v>
      </c>
      <c r="I14" s="2">
        <v>78.599999999999994</v>
      </c>
      <c r="J14" s="2">
        <v>0</v>
      </c>
      <c r="K14" s="6" t="s">
        <v>109</v>
      </c>
    </row>
    <row r="15" spans="1:11" ht="15.75" thickBot="1">
      <c r="A15" s="34"/>
      <c r="B15" s="4" t="s">
        <v>174</v>
      </c>
      <c r="C15" s="33">
        <v>6</v>
      </c>
      <c r="D15" s="10"/>
      <c r="E15" s="10"/>
      <c r="F15" s="2">
        <v>0.06</v>
      </c>
      <c r="G15" s="2">
        <v>4.9800000000000004</v>
      </c>
      <c r="H15" s="2">
        <v>0.06</v>
      </c>
      <c r="I15" s="2">
        <v>45</v>
      </c>
      <c r="J15" s="2">
        <v>0</v>
      </c>
      <c r="K15" s="6" t="s">
        <v>175</v>
      </c>
    </row>
    <row r="16" spans="1:11" ht="15.75" thickBot="1">
      <c r="A16" s="34"/>
      <c r="B16" s="4" t="s">
        <v>66</v>
      </c>
      <c r="C16" s="33">
        <v>200</v>
      </c>
      <c r="D16" s="9"/>
      <c r="E16" s="9"/>
      <c r="F16" s="2">
        <v>4.08</v>
      </c>
      <c r="G16" s="2">
        <v>3.38</v>
      </c>
      <c r="H16" s="2">
        <v>16.34</v>
      </c>
      <c r="I16" s="2">
        <v>113.25</v>
      </c>
      <c r="J16" s="2">
        <v>0.64</v>
      </c>
      <c r="K16" s="6" t="s">
        <v>67</v>
      </c>
    </row>
    <row r="17" spans="1:11" s="7" customFormat="1" ht="15.75" customHeight="1" thickBot="1">
      <c r="A17" s="39" t="s">
        <v>15</v>
      </c>
      <c r="B17" s="40"/>
      <c r="C17" s="96">
        <f>SUM(C11:C12,C14:C16)</f>
        <v>396</v>
      </c>
      <c r="D17" s="105"/>
      <c r="E17" s="98"/>
      <c r="F17" s="40">
        <f>SUM(F11+F12+F15+F16)</f>
        <v>27.79</v>
      </c>
      <c r="G17" s="40">
        <f t="shared" ref="G17:J17" si="0">SUM(G11+G12+G15+G16)</f>
        <v>21.72</v>
      </c>
      <c r="H17" s="40">
        <f t="shared" si="0"/>
        <v>41.32</v>
      </c>
      <c r="I17" s="40">
        <f t="shared" si="0"/>
        <v>478.3</v>
      </c>
      <c r="J17" s="40">
        <f t="shared" si="0"/>
        <v>0.72</v>
      </c>
      <c r="K17" s="41"/>
    </row>
    <row r="18" spans="1:11" ht="27.75" thickBot="1">
      <c r="A18" s="34" t="s">
        <v>159</v>
      </c>
      <c r="B18" s="3" t="s">
        <v>17</v>
      </c>
      <c r="C18" s="33">
        <v>150</v>
      </c>
      <c r="D18" s="9"/>
      <c r="E18" s="9"/>
      <c r="F18" s="2">
        <v>4.5</v>
      </c>
      <c r="G18" s="2">
        <v>1.5</v>
      </c>
      <c r="H18" s="2">
        <v>6.3</v>
      </c>
      <c r="I18" s="2">
        <v>60</v>
      </c>
      <c r="J18" s="2">
        <v>0.75</v>
      </c>
      <c r="K18" s="6" t="s">
        <v>144</v>
      </c>
    </row>
    <row r="19" spans="1:11" s="7" customFormat="1" ht="15.75" thickBot="1">
      <c r="A19" s="39" t="s">
        <v>15</v>
      </c>
      <c r="B19" s="40"/>
      <c r="C19" s="99">
        <f>C18</f>
        <v>150</v>
      </c>
      <c r="D19" s="100"/>
      <c r="E19" s="101"/>
      <c r="F19" s="40">
        <f>F18</f>
        <v>4.5</v>
      </c>
      <c r="G19" s="40">
        <f>G18</f>
        <v>1.5</v>
      </c>
      <c r="H19" s="40">
        <f>H18</f>
        <v>6.3</v>
      </c>
      <c r="I19" s="40">
        <f>I18</f>
        <v>60</v>
      </c>
      <c r="J19" s="40">
        <f>J18</f>
        <v>0.75</v>
      </c>
      <c r="K19" s="41"/>
    </row>
    <row r="20" spans="1:11" ht="15.75" thickBot="1">
      <c r="A20" s="34" t="s">
        <v>18</v>
      </c>
      <c r="B20" s="3" t="s">
        <v>127</v>
      </c>
      <c r="C20" s="33">
        <v>50</v>
      </c>
      <c r="D20" s="9"/>
      <c r="E20" s="9"/>
      <c r="F20" s="2">
        <v>0.95</v>
      </c>
      <c r="G20" s="2">
        <v>4.45</v>
      </c>
      <c r="H20" s="2">
        <v>3.85</v>
      </c>
      <c r="I20" s="2">
        <v>59.5</v>
      </c>
      <c r="J20" s="2">
        <v>3.5</v>
      </c>
      <c r="K20" s="6" t="s">
        <v>192</v>
      </c>
    </row>
    <row r="21" spans="1:11" s="29" customFormat="1" ht="27.75" thickBot="1">
      <c r="A21" s="34"/>
      <c r="B21" s="3" t="s">
        <v>268</v>
      </c>
      <c r="C21" s="33">
        <v>50</v>
      </c>
      <c r="D21" s="9"/>
      <c r="E21" s="9"/>
      <c r="F21" s="2">
        <v>0.47</v>
      </c>
      <c r="G21" s="2">
        <v>2.99</v>
      </c>
      <c r="H21" s="2">
        <v>1.79</v>
      </c>
      <c r="I21" s="2">
        <v>36.520000000000003</v>
      </c>
      <c r="J21" s="2">
        <v>3.34</v>
      </c>
      <c r="K21" s="6" t="s">
        <v>193</v>
      </c>
    </row>
    <row r="22" spans="1:11" ht="15.75" thickBot="1">
      <c r="A22" s="34"/>
      <c r="B22" s="3" t="s">
        <v>123</v>
      </c>
      <c r="C22" s="33">
        <v>171</v>
      </c>
      <c r="D22" s="9">
        <v>9</v>
      </c>
      <c r="E22" s="9"/>
      <c r="F22" s="2">
        <v>4.2300000000000004</v>
      </c>
      <c r="G22" s="2">
        <v>6.01</v>
      </c>
      <c r="H22" s="2">
        <v>9.93</v>
      </c>
      <c r="I22" s="2">
        <v>111.11</v>
      </c>
      <c r="J22" s="2">
        <v>5.0599999999999996</v>
      </c>
      <c r="K22" s="6" t="s">
        <v>194</v>
      </c>
    </row>
    <row r="23" spans="1:11" ht="17.25" customHeight="1" thickBot="1">
      <c r="A23" s="34"/>
      <c r="B23" s="3" t="s">
        <v>122</v>
      </c>
      <c r="C23" s="33">
        <v>60</v>
      </c>
      <c r="D23" s="9">
        <v>30</v>
      </c>
      <c r="E23" s="9"/>
      <c r="F23" s="2">
        <v>8.9</v>
      </c>
      <c r="G23" s="2">
        <v>10.4</v>
      </c>
      <c r="H23" s="2">
        <v>6.6</v>
      </c>
      <c r="I23" s="2">
        <v>156</v>
      </c>
      <c r="J23" s="2">
        <v>1</v>
      </c>
      <c r="K23" s="6" t="s">
        <v>121</v>
      </c>
    </row>
    <row r="24" spans="1:11" ht="15.75" thickBot="1">
      <c r="A24" s="34"/>
      <c r="B24" s="3" t="s">
        <v>120</v>
      </c>
      <c r="C24" s="33">
        <v>50</v>
      </c>
      <c r="D24" s="9">
        <v>50</v>
      </c>
      <c r="E24" s="9"/>
      <c r="F24" s="2">
        <v>13.3</v>
      </c>
      <c r="G24" s="2">
        <v>8.6</v>
      </c>
      <c r="H24" s="2">
        <v>8.6999999999999993</v>
      </c>
      <c r="I24" s="2">
        <v>166</v>
      </c>
      <c r="J24" s="2">
        <v>12</v>
      </c>
      <c r="K24" s="6" t="s">
        <v>119</v>
      </c>
    </row>
    <row r="25" spans="1:11" ht="15.75" thickBot="1">
      <c r="A25" s="34"/>
      <c r="B25" s="3" t="s">
        <v>118</v>
      </c>
      <c r="C25" s="33">
        <v>130</v>
      </c>
      <c r="D25" s="9"/>
      <c r="E25" s="9"/>
      <c r="F25" s="2">
        <v>5.0999999999999996</v>
      </c>
      <c r="G25" s="2">
        <v>4.7</v>
      </c>
      <c r="H25" s="2">
        <v>23</v>
      </c>
      <c r="I25" s="2">
        <v>154.4</v>
      </c>
      <c r="J25" s="2">
        <v>0</v>
      </c>
      <c r="K25" s="6" t="s">
        <v>117</v>
      </c>
    </row>
    <row r="26" spans="1:11" ht="15.75" thickBot="1">
      <c r="A26" s="34"/>
      <c r="B26" s="3" t="s">
        <v>116</v>
      </c>
      <c r="C26" s="33">
        <v>180</v>
      </c>
      <c r="D26" s="9"/>
      <c r="E26" s="9"/>
      <c r="F26" s="2">
        <v>0.36</v>
      </c>
      <c r="G26" s="2">
        <v>0.02</v>
      </c>
      <c r="H26" s="2">
        <v>22</v>
      </c>
      <c r="I26" s="2">
        <v>92</v>
      </c>
      <c r="J26" s="2">
        <v>0.36</v>
      </c>
      <c r="K26" s="6" t="s">
        <v>195</v>
      </c>
    </row>
    <row r="27" spans="1:11" ht="15.75" thickBot="1">
      <c r="A27" s="34"/>
      <c r="B27" s="3" t="s">
        <v>126</v>
      </c>
      <c r="C27" s="33">
        <v>180</v>
      </c>
      <c r="D27" s="9"/>
      <c r="E27" s="9"/>
      <c r="F27" s="2">
        <v>1.01</v>
      </c>
      <c r="G27" s="2">
        <v>0.31</v>
      </c>
      <c r="H27" s="2">
        <v>39.04</v>
      </c>
      <c r="I27" s="2">
        <v>167.48</v>
      </c>
      <c r="J27" s="2">
        <v>0.54</v>
      </c>
      <c r="K27" s="6" t="s">
        <v>195</v>
      </c>
    </row>
    <row r="28" spans="1:11" ht="15.75" thickBot="1">
      <c r="A28" s="34"/>
      <c r="B28" s="3" t="s">
        <v>23</v>
      </c>
      <c r="C28" s="33">
        <v>30</v>
      </c>
      <c r="D28" s="9"/>
      <c r="E28" s="9"/>
      <c r="F28" s="2">
        <v>2.2200000000000002</v>
      </c>
      <c r="G28" s="2">
        <v>0.18</v>
      </c>
      <c r="H28" s="2">
        <v>14.6</v>
      </c>
      <c r="I28" s="2">
        <v>68.92</v>
      </c>
      <c r="J28" s="2">
        <v>0</v>
      </c>
      <c r="K28" s="6" t="s">
        <v>49</v>
      </c>
    </row>
    <row r="29" spans="1:11" ht="15.75" thickBot="1">
      <c r="A29" s="34"/>
      <c r="B29" s="3" t="s">
        <v>24</v>
      </c>
      <c r="C29" s="33">
        <v>30</v>
      </c>
      <c r="D29" s="9"/>
      <c r="E29" s="9"/>
      <c r="F29" s="2">
        <v>1.93</v>
      </c>
      <c r="G29" s="2">
        <v>0.25</v>
      </c>
      <c r="H29" s="2">
        <v>12.34</v>
      </c>
      <c r="I29" s="2">
        <v>59.35</v>
      </c>
      <c r="J29" s="2">
        <v>0</v>
      </c>
      <c r="K29" s="6" t="s">
        <v>46</v>
      </c>
    </row>
    <row r="30" spans="1:11" s="7" customFormat="1" ht="15.75" thickBot="1">
      <c r="A30" s="39" t="s">
        <v>15</v>
      </c>
      <c r="B30" s="43"/>
      <c r="C30" s="102">
        <f>SUM(C20+C23+C25+C26+C27+C28+C29+D23+D25)</f>
        <v>690</v>
      </c>
      <c r="D30" s="103"/>
      <c r="E30" s="44"/>
      <c r="F30" s="40">
        <f>SUM(F20+F22+F23+F25+F26+F28+F29)</f>
        <v>23.689999999999998</v>
      </c>
      <c r="G30" s="40">
        <f t="shared" ref="G30:J30" si="1">SUM(G20+G22+G23+G25+G26+G28+G29)</f>
        <v>26.009999999999998</v>
      </c>
      <c r="H30" s="40">
        <f t="shared" si="1"/>
        <v>92.32</v>
      </c>
      <c r="I30" s="40">
        <f t="shared" si="1"/>
        <v>701.28</v>
      </c>
      <c r="J30" s="40">
        <f t="shared" si="1"/>
        <v>9.9199999999999982</v>
      </c>
      <c r="K30" s="41"/>
    </row>
    <row r="31" spans="1:11" ht="15.75" thickBot="1">
      <c r="A31" s="34" t="s">
        <v>25</v>
      </c>
      <c r="B31" s="3" t="s">
        <v>143</v>
      </c>
      <c r="C31" s="33">
        <v>60</v>
      </c>
      <c r="D31" s="9"/>
      <c r="E31" s="9"/>
      <c r="F31" s="2">
        <v>5.45</v>
      </c>
      <c r="G31" s="2">
        <v>5</v>
      </c>
      <c r="H31" s="2">
        <v>31.63</v>
      </c>
      <c r="I31" s="2">
        <v>193.23</v>
      </c>
      <c r="J31" s="2">
        <v>0.09</v>
      </c>
      <c r="K31" s="6" t="s">
        <v>203</v>
      </c>
    </row>
    <row r="32" spans="1:11" ht="15.75" thickBot="1">
      <c r="A32" s="34"/>
      <c r="B32" s="3" t="s">
        <v>253</v>
      </c>
      <c r="C32" s="33">
        <v>180</v>
      </c>
      <c r="D32" s="22"/>
      <c r="E32" s="22"/>
      <c r="F32" s="2">
        <v>5.32</v>
      </c>
      <c r="G32" s="2">
        <v>5.87</v>
      </c>
      <c r="H32" s="2">
        <v>8.61</v>
      </c>
      <c r="I32" s="2">
        <v>110</v>
      </c>
      <c r="J32" s="2">
        <v>0.98</v>
      </c>
      <c r="K32" s="6" t="s">
        <v>216</v>
      </c>
    </row>
    <row r="33" spans="1:11" s="7" customFormat="1" ht="15.75" thickBot="1">
      <c r="A33" s="39" t="s">
        <v>15</v>
      </c>
      <c r="B33" s="45"/>
      <c r="C33" s="96">
        <f>SUM(C31,C32)</f>
        <v>240</v>
      </c>
      <c r="D33" s="97"/>
      <c r="E33" s="101"/>
      <c r="F33" s="40">
        <f>SUM(F31,F32)</f>
        <v>10.77</v>
      </c>
      <c r="G33" s="40">
        <f>SUM(G31,G32)</f>
        <v>10.870000000000001</v>
      </c>
      <c r="H33" s="40">
        <f>SUM(H31,H32)</f>
        <v>40.239999999999995</v>
      </c>
      <c r="I33" s="40">
        <f>SUM(I31,I32)</f>
        <v>303.23</v>
      </c>
      <c r="J33" s="40">
        <f>SUM(J31,J32)</f>
        <v>1.07</v>
      </c>
      <c r="K33" s="41"/>
    </row>
    <row r="34" spans="1:11" ht="15.75" thickBot="1">
      <c r="A34" s="34" t="s">
        <v>27</v>
      </c>
      <c r="B34" s="3" t="s">
        <v>115</v>
      </c>
      <c r="C34" s="33">
        <v>200</v>
      </c>
      <c r="D34" s="9"/>
      <c r="E34" s="9"/>
      <c r="F34" s="2">
        <v>4.3099999999999996</v>
      </c>
      <c r="G34" s="2">
        <v>15.55</v>
      </c>
      <c r="H34" s="2">
        <v>16.16</v>
      </c>
      <c r="I34" s="2">
        <v>223.2</v>
      </c>
      <c r="J34" s="2">
        <v>13.85</v>
      </c>
      <c r="K34" s="6" t="s">
        <v>114</v>
      </c>
    </row>
    <row r="35" spans="1:11" ht="15.75" thickBot="1">
      <c r="A35" s="42"/>
      <c r="B35" s="23" t="s">
        <v>42</v>
      </c>
      <c r="C35" s="33">
        <v>200</v>
      </c>
      <c r="D35" s="9"/>
      <c r="E35" s="9"/>
      <c r="F35" s="2">
        <v>0.12</v>
      </c>
      <c r="G35" s="2">
        <v>0</v>
      </c>
      <c r="H35" s="2">
        <v>7.79</v>
      </c>
      <c r="I35" s="2">
        <v>31.64</v>
      </c>
      <c r="J35" s="2">
        <v>0.02</v>
      </c>
      <c r="K35" s="6" t="s">
        <v>64</v>
      </c>
    </row>
    <row r="36" spans="1:11" ht="15.75" thickBot="1">
      <c r="A36" s="46"/>
      <c r="B36" s="3" t="s">
        <v>23</v>
      </c>
      <c r="C36" s="33">
        <v>20</v>
      </c>
      <c r="D36" s="9"/>
      <c r="E36" s="9"/>
      <c r="F36" s="2">
        <v>1.48</v>
      </c>
      <c r="G36" s="2">
        <v>0.12</v>
      </c>
      <c r="H36" s="2">
        <v>9.74</v>
      </c>
      <c r="I36" s="2">
        <v>45.94</v>
      </c>
      <c r="J36" s="2">
        <v>0</v>
      </c>
      <c r="K36" s="6" t="s">
        <v>49</v>
      </c>
    </row>
    <row r="37" spans="1:11" ht="15.75" thickBot="1">
      <c r="A37" s="34"/>
      <c r="B37" s="3" t="s">
        <v>24</v>
      </c>
      <c r="C37" s="33">
        <v>20</v>
      </c>
      <c r="D37" s="9"/>
      <c r="E37" s="9"/>
      <c r="F37" s="2">
        <v>1.28</v>
      </c>
      <c r="G37" s="2">
        <v>0.17</v>
      </c>
      <c r="H37" s="2">
        <v>8.23</v>
      </c>
      <c r="I37" s="2">
        <v>39.57</v>
      </c>
      <c r="J37" s="2">
        <v>0</v>
      </c>
      <c r="K37" s="6" t="s">
        <v>46</v>
      </c>
    </row>
    <row r="38" spans="1:11" ht="15.75" thickBot="1">
      <c r="A38" s="34"/>
      <c r="B38" s="3" t="s">
        <v>33</v>
      </c>
      <c r="C38" s="33">
        <v>100</v>
      </c>
      <c r="D38" s="9"/>
      <c r="E38" s="9"/>
      <c r="F38" s="2">
        <v>1.5</v>
      </c>
      <c r="G38" s="2">
        <v>0.5</v>
      </c>
      <c r="H38" s="2">
        <v>21</v>
      </c>
      <c r="I38" s="2">
        <v>96</v>
      </c>
      <c r="J38" s="2">
        <v>10</v>
      </c>
      <c r="K38" s="6" t="s">
        <v>89</v>
      </c>
    </row>
    <row r="39" spans="1:11" s="7" customFormat="1" ht="15.75" thickBot="1">
      <c r="A39" s="39" t="s">
        <v>15</v>
      </c>
      <c r="B39" s="43"/>
      <c r="C39" s="99">
        <f>SUM(C34+C35+C36+C37)</f>
        <v>440</v>
      </c>
      <c r="D39" s="104"/>
      <c r="E39" s="93"/>
      <c r="F39" s="40">
        <f>SUM(F34:F36)</f>
        <v>5.91</v>
      </c>
      <c r="G39" s="40">
        <f t="shared" ref="G39:J39" si="2">SUM(G34:G36)</f>
        <v>15.67</v>
      </c>
      <c r="H39" s="40">
        <f t="shared" si="2"/>
        <v>33.69</v>
      </c>
      <c r="I39" s="40">
        <f t="shared" si="2"/>
        <v>300.77999999999997</v>
      </c>
      <c r="J39" s="40">
        <f t="shared" si="2"/>
        <v>13.87</v>
      </c>
      <c r="K39" s="40"/>
    </row>
    <row r="40" spans="1:11" s="8" customFormat="1" ht="27.75" thickBot="1">
      <c r="A40" s="47" t="s">
        <v>163</v>
      </c>
      <c r="B40" s="48"/>
      <c r="C40" s="91">
        <f>C17+C19+C30+C33+C39</f>
        <v>1916</v>
      </c>
      <c r="D40" s="92"/>
      <c r="E40" s="93"/>
      <c r="F40" s="49">
        <f>F17+F19+F30+F33+F39</f>
        <v>72.66</v>
      </c>
      <c r="G40" s="49">
        <f>G17+G19+G30+G33+G39</f>
        <v>75.77</v>
      </c>
      <c r="H40" s="49">
        <f>SUM(H17+H19+H30+H33+H39)</f>
        <v>213.87</v>
      </c>
      <c r="I40" s="49">
        <f>SUM(I17+I19+I30+I33+I39)</f>
        <v>1843.59</v>
      </c>
      <c r="J40" s="49">
        <f>SUM(J17+J19+J30+J33+J39)</f>
        <v>26.33</v>
      </c>
      <c r="K40" s="49"/>
    </row>
    <row r="41" spans="1:11" ht="15.75">
      <c r="A41" s="5"/>
    </row>
  </sheetData>
  <mergeCells count="16">
    <mergeCell ref="F1:K1"/>
    <mergeCell ref="F2:K2"/>
    <mergeCell ref="F3:H3"/>
    <mergeCell ref="B5:K5"/>
    <mergeCell ref="A8:A9"/>
    <mergeCell ref="B8:B9"/>
    <mergeCell ref="C8:E9"/>
    <mergeCell ref="F8:H8"/>
    <mergeCell ref="I8:I9"/>
    <mergeCell ref="J8:J9"/>
    <mergeCell ref="C40:E40"/>
    <mergeCell ref="C17:E17"/>
    <mergeCell ref="C19:E19"/>
    <mergeCell ref="C30:D30"/>
    <mergeCell ref="C33:E33"/>
    <mergeCell ref="C39:E39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opLeftCell="A4" workbookViewId="0">
      <selection sqref="A1:K4"/>
    </sheetView>
  </sheetViews>
  <sheetFormatPr defaultRowHeight="15"/>
  <cols>
    <col min="1" max="1" width="11.28515625" style="26" customWidth="1"/>
    <col min="2" max="2" width="36" style="26" customWidth="1"/>
    <col min="3" max="3" width="8.140625" style="12" customWidth="1"/>
    <col min="4" max="4" width="7.85546875" style="12" customWidth="1"/>
    <col min="5" max="5" width="7.28515625" style="12" customWidth="1"/>
    <col min="6" max="6" width="10" style="26" customWidth="1"/>
    <col min="7" max="7" width="8.7109375" style="26" customWidth="1"/>
    <col min="8" max="8" width="9.7109375" style="26" customWidth="1"/>
    <col min="9" max="9" width="11" style="26" customWidth="1"/>
    <col min="10" max="10" width="9.5703125" style="26" customWidth="1"/>
    <col min="11" max="11" width="9.7109375" style="26" customWidth="1"/>
    <col min="12" max="16384" width="9.140625" style="26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s="31" customFormat="1" ht="20.25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>
      <c r="B6" s="36" t="s">
        <v>160</v>
      </c>
      <c r="C6" s="37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15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138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4" t="s">
        <v>12</v>
      </c>
      <c r="B11" s="3" t="s">
        <v>137</v>
      </c>
      <c r="C11" s="9">
        <v>180</v>
      </c>
      <c r="D11" s="9">
        <v>4</v>
      </c>
      <c r="E11" s="9"/>
      <c r="F11" s="2">
        <v>5.34</v>
      </c>
      <c r="G11" s="2">
        <v>7.2</v>
      </c>
      <c r="H11" s="2">
        <v>24.05</v>
      </c>
      <c r="I11" s="2">
        <v>182.4</v>
      </c>
      <c r="J11" s="2">
        <v>1.1599999999999999</v>
      </c>
      <c r="K11" s="6" t="s">
        <v>76</v>
      </c>
    </row>
    <row r="12" spans="1:11" ht="15.75" thickBot="1">
      <c r="A12" s="34"/>
      <c r="B12" s="3" t="s">
        <v>103</v>
      </c>
      <c r="C12" s="9">
        <v>25</v>
      </c>
      <c r="D12" s="9">
        <v>10</v>
      </c>
      <c r="E12" s="9"/>
      <c r="F12" s="2">
        <v>1.92</v>
      </c>
      <c r="G12" s="2">
        <v>0.73</v>
      </c>
      <c r="H12" s="2">
        <v>19.25</v>
      </c>
      <c r="I12" s="2">
        <v>91.26</v>
      </c>
      <c r="J12" s="2">
        <v>0.02</v>
      </c>
      <c r="K12" s="6" t="s">
        <v>52</v>
      </c>
    </row>
    <row r="13" spans="1:11" ht="15.75" thickBot="1">
      <c r="A13" s="34"/>
      <c r="B13" s="4" t="s">
        <v>14</v>
      </c>
      <c r="C13" s="9">
        <v>180</v>
      </c>
      <c r="D13" s="9"/>
      <c r="E13" s="9"/>
      <c r="F13" s="2">
        <v>3.09</v>
      </c>
      <c r="G13" s="2">
        <v>3.14</v>
      </c>
      <c r="H13" s="2">
        <v>12.65</v>
      </c>
      <c r="I13" s="2">
        <v>92.01</v>
      </c>
      <c r="J13" s="2">
        <v>0.53</v>
      </c>
      <c r="K13" s="6" t="s">
        <v>178</v>
      </c>
    </row>
    <row r="14" spans="1:11" s="7" customFormat="1" ht="15.75" thickBot="1">
      <c r="A14" s="39" t="s">
        <v>15</v>
      </c>
      <c r="B14" s="40"/>
      <c r="C14" s="106" t="s">
        <v>234</v>
      </c>
      <c r="D14" s="105"/>
      <c r="E14" s="98"/>
      <c r="F14" s="40">
        <f>SUM(F11:F13)</f>
        <v>10.35</v>
      </c>
      <c r="G14" s="40">
        <f>SUM(G11:G13)</f>
        <v>11.07</v>
      </c>
      <c r="H14" s="40">
        <f>SUM(H11:H13)</f>
        <v>55.949999999999996</v>
      </c>
      <c r="I14" s="40">
        <f>SUM(I11:I13)</f>
        <v>365.67</v>
      </c>
      <c r="J14" s="40">
        <f>SUM(J11:J13)</f>
        <v>1.71</v>
      </c>
      <c r="K14" s="41"/>
    </row>
    <row r="15" spans="1:11" ht="15.75" thickBot="1">
      <c r="A15" s="34" t="s">
        <v>16</v>
      </c>
      <c r="B15" s="3" t="s">
        <v>151</v>
      </c>
      <c r="C15" s="22">
        <v>100</v>
      </c>
      <c r="D15" s="22"/>
      <c r="E15" s="22"/>
      <c r="F15" s="2">
        <v>0.3</v>
      </c>
      <c r="G15" s="2">
        <v>0</v>
      </c>
      <c r="H15" s="2">
        <v>16.5</v>
      </c>
      <c r="I15" s="2">
        <v>68</v>
      </c>
      <c r="J15" s="2">
        <v>6</v>
      </c>
      <c r="K15" s="6" t="s">
        <v>179</v>
      </c>
    </row>
    <row r="16" spans="1:11" s="7" customFormat="1" ht="15.75" thickBot="1">
      <c r="A16" s="39" t="s">
        <v>15</v>
      </c>
      <c r="B16" s="40"/>
      <c r="C16" s="99">
        <f>C15</f>
        <v>100</v>
      </c>
      <c r="D16" s="100"/>
      <c r="E16" s="101"/>
      <c r="F16" s="40">
        <f>F15</f>
        <v>0.3</v>
      </c>
      <c r="G16" s="40">
        <f>G15</f>
        <v>0</v>
      </c>
      <c r="H16" s="40">
        <f>H15</f>
        <v>16.5</v>
      </c>
      <c r="I16" s="40">
        <f>I15</f>
        <v>68</v>
      </c>
      <c r="J16" s="40">
        <f>J15</f>
        <v>6</v>
      </c>
      <c r="K16" s="41"/>
    </row>
    <row r="17" spans="1:11" ht="17.25" customHeight="1" thickBot="1">
      <c r="A17" s="34" t="s">
        <v>18</v>
      </c>
      <c r="B17" s="3" t="s">
        <v>152</v>
      </c>
      <c r="C17" s="11">
        <v>50</v>
      </c>
      <c r="D17" s="9"/>
      <c r="E17" s="9"/>
      <c r="F17" s="2">
        <v>0.68</v>
      </c>
      <c r="G17" s="2">
        <v>5.0599999999999996</v>
      </c>
      <c r="H17" s="2">
        <v>6.09</v>
      </c>
      <c r="I17" s="2">
        <v>72.73</v>
      </c>
      <c r="J17" s="2">
        <v>1.62</v>
      </c>
      <c r="K17" s="6" t="s">
        <v>90</v>
      </c>
    </row>
    <row r="18" spans="1:11" s="29" customFormat="1" ht="17.25" customHeight="1" thickBot="1">
      <c r="A18" s="34"/>
      <c r="B18" s="3" t="s">
        <v>153</v>
      </c>
      <c r="C18" s="11">
        <v>50</v>
      </c>
      <c r="D18" s="9"/>
      <c r="E18" s="9"/>
      <c r="F18" s="2">
        <v>0.37</v>
      </c>
      <c r="G18" s="2">
        <v>2.96</v>
      </c>
      <c r="H18" s="2">
        <v>1.1499999999999999</v>
      </c>
      <c r="I18" s="2">
        <v>32.61</v>
      </c>
      <c r="J18" s="2">
        <v>1.9</v>
      </c>
      <c r="K18" s="6" t="s">
        <v>175</v>
      </c>
    </row>
    <row r="19" spans="1:11" ht="15.75" thickBot="1">
      <c r="A19" s="34"/>
      <c r="B19" s="3" t="s">
        <v>135</v>
      </c>
      <c r="C19" s="11">
        <v>163</v>
      </c>
      <c r="D19" s="9">
        <v>9</v>
      </c>
      <c r="E19" s="9">
        <v>8</v>
      </c>
      <c r="F19" s="2">
        <v>4.3099999999999996</v>
      </c>
      <c r="G19" s="2">
        <v>4.8600000000000003</v>
      </c>
      <c r="H19" s="2">
        <v>12.85</v>
      </c>
      <c r="I19" s="2">
        <v>115.06</v>
      </c>
      <c r="J19" s="2">
        <v>4.67</v>
      </c>
      <c r="K19" s="6" t="s">
        <v>198</v>
      </c>
    </row>
    <row r="20" spans="1:11" ht="27" customHeight="1" thickBot="1">
      <c r="A20" s="34"/>
      <c r="B20" s="3" t="s">
        <v>134</v>
      </c>
      <c r="C20" s="11">
        <v>163</v>
      </c>
      <c r="D20" s="9">
        <v>9</v>
      </c>
      <c r="E20" s="9">
        <v>8</v>
      </c>
      <c r="F20" s="2">
        <v>4.22</v>
      </c>
      <c r="G20" s="2">
        <v>3.82</v>
      </c>
      <c r="H20" s="2">
        <v>12.68</v>
      </c>
      <c r="I20" s="2">
        <v>102.45</v>
      </c>
      <c r="J20" s="2">
        <v>4.5599999999999996</v>
      </c>
      <c r="K20" s="6" t="s">
        <v>198</v>
      </c>
    </row>
    <row r="21" spans="1:11" ht="15.75" thickBot="1">
      <c r="A21" s="34"/>
      <c r="B21" s="3" t="s">
        <v>133</v>
      </c>
      <c r="C21" s="11">
        <v>35</v>
      </c>
      <c r="D21" s="9">
        <v>35</v>
      </c>
      <c r="E21" s="9"/>
      <c r="F21" s="2">
        <v>11.31</v>
      </c>
      <c r="G21" s="2">
        <v>16.59</v>
      </c>
      <c r="H21" s="2">
        <v>5.01</v>
      </c>
      <c r="I21" s="2">
        <v>219.84</v>
      </c>
      <c r="J21" s="2">
        <v>1.41</v>
      </c>
      <c r="K21" s="6" t="s">
        <v>199</v>
      </c>
    </row>
    <row r="22" spans="1:11" ht="15.75" thickBot="1">
      <c r="A22" s="34"/>
      <c r="B22" s="3" t="s">
        <v>91</v>
      </c>
      <c r="C22" s="11">
        <v>60</v>
      </c>
      <c r="D22" s="9">
        <v>40</v>
      </c>
      <c r="E22" s="9"/>
      <c r="F22" s="2">
        <v>10</v>
      </c>
      <c r="G22" s="2">
        <v>14.66</v>
      </c>
      <c r="H22" s="2">
        <v>4.8099999999999996</v>
      </c>
      <c r="I22" s="2">
        <v>194.81</v>
      </c>
      <c r="J22" s="2">
        <v>1.35</v>
      </c>
      <c r="K22" s="6" t="s">
        <v>92</v>
      </c>
    </row>
    <row r="23" spans="1:11" ht="15.75" thickBot="1">
      <c r="A23" s="34"/>
      <c r="B23" s="3" t="s">
        <v>132</v>
      </c>
      <c r="C23" s="11">
        <v>130</v>
      </c>
      <c r="D23" s="9"/>
      <c r="E23" s="9"/>
      <c r="F23" s="2">
        <v>4.82</v>
      </c>
      <c r="G23" s="2">
        <v>4.01</v>
      </c>
      <c r="H23" s="2">
        <v>30.81</v>
      </c>
      <c r="I23" s="2">
        <v>178.74</v>
      </c>
      <c r="J23" s="2">
        <v>0</v>
      </c>
      <c r="K23" s="6" t="s">
        <v>200</v>
      </c>
    </row>
    <row r="24" spans="1:11" ht="15.75" thickBot="1">
      <c r="A24" s="34"/>
      <c r="B24" s="3" t="s">
        <v>131</v>
      </c>
      <c r="C24" s="11">
        <v>130</v>
      </c>
      <c r="D24" s="9"/>
      <c r="E24" s="9"/>
      <c r="F24" s="2">
        <v>2.5</v>
      </c>
      <c r="G24" s="2">
        <v>0.5</v>
      </c>
      <c r="H24" s="2">
        <v>19.8</v>
      </c>
      <c r="I24" s="2">
        <v>94</v>
      </c>
      <c r="J24" s="2">
        <v>18</v>
      </c>
      <c r="K24" s="6" t="s">
        <v>201</v>
      </c>
    </row>
    <row r="25" spans="1:11" ht="15.75" thickBot="1">
      <c r="A25" s="34"/>
      <c r="B25" s="3" t="s">
        <v>81</v>
      </c>
      <c r="C25" s="11">
        <v>180</v>
      </c>
      <c r="D25" s="9"/>
      <c r="E25" s="9"/>
      <c r="F25" s="2">
        <v>0.5</v>
      </c>
      <c r="G25" s="2">
        <v>0.2</v>
      </c>
      <c r="H25" s="2">
        <v>13.34</v>
      </c>
      <c r="I25" s="2">
        <v>65.66</v>
      </c>
      <c r="J25" s="2">
        <v>56</v>
      </c>
      <c r="K25" s="6" t="s">
        <v>202</v>
      </c>
    </row>
    <row r="26" spans="1:11" ht="15.75" thickBot="1">
      <c r="A26" s="34"/>
      <c r="B26" s="3" t="s">
        <v>23</v>
      </c>
      <c r="C26" s="11">
        <v>30</v>
      </c>
      <c r="D26" s="9"/>
      <c r="E26" s="9"/>
      <c r="F26" s="2">
        <v>2.2200000000000002</v>
      </c>
      <c r="G26" s="2">
        <v>0.18</v>
      </c>
      <c r="H26" s="2">
        <v>14.6</v>
      </c>
      <c r="I26" s="2">
        <v>68.92</v>
      </c>
      <c r="J26" s="2">
        <v>0</v>
      </c>
      <c r="K26" s="6" t="s">
        <v>49</v>
      </c>
    </row>
    <row r="27" spans="1:11" ht="15.75" thickBot="1">
      <c r="A27" s="34"/>
      <c r="B27" s="3" t="s">
        <v>24</v>
      </c>
      <c r="C27" s="11">
        <v>30</v>
      </c>
      <c r="D27" s="9"/>
      <c r="E27" s="9"/>
      <c r="F27" s="2">
        <v>1.93</v>
      </c>
      <c r="G27" s="2">
        <v>0.25</v>
      </c>
      <c r="H27" s="2">
        <v>12.34</v>
      </c>
      <c r="I27" s="2">
        <v>59.35</v>
      </c>
      <c r="J27" s="2">
        <v>0</v>
      </c>
      <c r="K27" s="6" t="s">
        <v>46</v>
      </c>
    </row>
    <row r="28" spans="1:11" s="7" customFormat="1" ht="15.75" thickBot="1">
      <c r="A28" s="39" t="s">
        <v>15</v>
      </c>
      <c r="B28" s="43"/>
      <c r="C28" s="102">
        <f>SUM(C17+C19+C21+C23+C25+C26+C27+D19+D21+E19)</f>
        <v>670</v>
      </c>
      <c r="D28" s="103"/>
      <c r="E28" s="44"/>
      <c r="F28" s="40">
        <f>SUM(F17+F19+F21+F23+F25+F26+F27)</f>
        <v>25.77</v>
      </c>
      <c r="G28" s="40">
        <f>SUM(G17+G19+G21+G23+G25+G26+G27)</f>
        <v>31.149999999999995</v>
      </c>
      <c r="H28" s="40">
        <f>SUM(H17+H19+H21+H23+H25+H26+H27)</f>
        <v>95.039999999999992</v>
      </c>
      <c r="I28" s="40">
        <f>SUM(I17+I19+I21+I23+I25+I26+I27)</f>
        <v>780.3</v>
      </c>
      <c r="J28" s="40">
        <f>SUM(J17+J19+J21+J23+J25+J26+J27)</f>
        <v>63.7</v>
      </c>
      <c r="K28" s="41"/>
    </row>
    <row r="29" spans="1:11" ht="27.75" thickBot="1">
      <c r="A29" s="34" t="s">
        <v>25</v>
      </c>
      <c r="B29" s="3" t="s">
        <v>17</v>
      </c>
      <c r="C29" s="11">
        <v>190</v>
      </c>
      <c r="D29" s="9"/>
      <c r="E29" s="9"/>
      <c r="F29" s="2">
        <v>5.7</v>
      </c>
      <c r="G29" s="2">
        <v>1.9</v>
      </c>
      <c r="H29" s="2">
        <v>7.98</v>
      </c>
      <c r="I29" s="2">
        <v>76</v>
      </c>
      <c r="J29" s="2">
        <v>0.04</v>
      </c>
      <c r="K29" s="6" t="s">
        <v>128</v>
      </c>
    </row>
    <row r="30" spans="1:11" ht="15.75" thickBot="1">
      <c r="A30" s="34"/>
      <c r="B30" s="3" t="s">
        <v>196</v>
      </c>
      <c r="C30" s="11">
        <v>60</v>
      </c>
      <c r="D30" s="9"/>
      <c r="E30" s="9"/>
      <c r="F30" s="2">
        <v>5.46</v>
      </c>
      <c r="G30" s="2">
        <v>4.87</v>
      </c>
      <c r="H30" s="2">
        <v>31.99</v>
      </c>
      <c r="I30" s="2">
        <v>192.96</v>
      </c>
      <c r="J30" s="2">
        <v>0.08</v>
      </c>
      <c r="K30" s="6" t="s">
        <v>61</v>
      </c>
    </row>
    <row r="31" spans="1:11" s="7" customFormat="1" ht="15.75" thickBot="1">
      <c r="A31" s="39" t="s">
        <v>15</v>
      </c>
      <c r="B31" s="45"/>
      <c r="C31" s="96">
        <f>SUM(C29:C30)</f>
        <v>250</v>
      </c>
      <c r="D31" s="97"/>
      <c r="E31" s="101"/>
      <c r="F31" s="40">
        <f>SUM(F29:F30)</f>
        <v>11.16</v>
      </c>
      <c r="G31" s="40">
        <f>SUM(G29:G30)</f>
        <v>6.77</v>
      </c>
      <c r="H31" s="40">
        <f>SUM(H29:H30)</f>
        <v>39.97</v>
      </c>
      <c r="I31" s="40">
        <f>SUM(I29:I30)</f>
        <v>268.96000000000004</v>
      </c>
      <c r="J31" s="40">
        <f>SUM(J29:J30)</f>
        <v>0.12</v>
      </c>
      <c r="K31" s="41"/>
    </row>
    <row r="32" spans="1:11" ht="15.75" thickBot="1">
      <c r="A32" s="34" t="s">
        <v>27</v>
      </c>
      <c r="B32" s="3" t="s">
        <v>127</v>
      </c>
      <c r="C32" s="11">
        <v>30</v>
      </c>
      <c r="D32" s="9"/>
      <c r="E32" s="9"/>
      <c r="F32" s="2">
        <v>0.56999999999999995</v>
      </c>
      <c r="G32" s="2">
        <v>2.67</v>
      </c>
      <c r="H32" s="2">
        <v>2.31</v>
      </c>
      <c r="I32" s="2">
        <v>35.700000000000003</v>
      </c>
      <c r="J32" s="2">
        <v>2.1</v>
      </c>
      <c r="K32" s="6" t="s">
        <v>192</v>
      </c>
    </row>
    <row r="33" spans="1:11" ht="15.75" thickBot="1">
      <c r="A33" s="42"/>
      <c r="B33" s="23" t="s">
        <v>204</v>
      </c>
      <c r="C33" s="11">
        <v>175</v>
      </c>
      <c r="D33" s="9"/>
      <c r="E33" s="9"/>
      <c r="F33" s="2">
        <v>19.53</v>
      </c>
      <c r="G33" s="2">
        <v>12.15</v>
      </c>
      <c r="H33" s="2">
        <v>7.07</v>
      </c>
      <c r="I33" s="2">
        <v>216.57</v>
      </c>
      <c r="J33" s="2">
        <v>0.42</v>
      </c>
      <c r="K33" s="6" t="s">
        <v>205</v>
      </c>
    </row>
    <row r="34" spans="1:11" ht="15.75" thickBot="1">
      <c r="A34" s="46"/>
      <c r="B34" s="3" t="s">
        <v>32</v>
      </c>
      <c r="C34" s="11">
        <v>180</v>
      </c>
      <c r="D34" s="9"/>
      <c r="E34" s="2"/>
      <c r="F34" s="2">
        <v>0</v>
      </c>
      <c r="G34" s="2">
        <v>0</v>
      </c>
      <c r="H34" s="2">
        <v>23.7</v>
      </c>
      <c r="I34" s="2">
        <v>94.5</v>
      </c>
      <c r="J34" s="6" t="s">
        <v>206</v>
      </c>
      <c r="K34" s="6" t="s">
        <v>100</v>
      </c>
    </row>
    <row r="35" spans="1:11" ht="15.75" thickBot="1">
      <c r="A35" s="34"/>
      <c r="B35" s="3" t="s">
        <v>23</v>
      </c>
      <c r="C35" s="11">
        <v>20</v>
      </c>
      <c r="D35" s="9"/>
      <c r="E35" s="9"/>
      <c r="F35" s="2">
        <v>1.48</v>
      </c>
      <c r="G35" s="2">
        <v>0.12</v>
      </c>
      <c r="H35" s="2">
        <v>9.74</v>
      </c>
      <c r="I35" s="2">
        <v>45.94</v>
      </c>
      <c r="J35" s="2">
        <v>0</v>
      </c>
      <c r="K35" s="6" t="s">
        <v>49</v>
      </c>
    </row>
    <row r="36" spans="1:11" ht="15.75" thickBot="1">
      <c r="A36" s="34"/>
      <c r="B36" s="3" t="s">
        <v>24</v>
      </c>
      <c r="C36" s="11">
        <v>20</v>
      </c>
      <c r="D36" s="9"/>
      <c r="E36" s="9"/>
      <c r="F36" s="2">
        <v>1.28</v>
      </c>
      <c r="G36" s="2">
        <v>0.17</v>
      </c>
      <c r="H36" s="2">
        <v>8.23</v>
      </c>
      <c r="I36" s="2">
        <v>39.57</v>
      </c>
      <c r="J36" s="2">
        <v>0</v>
      </c>
      <c r="K36" s="6" t="s">
        <v>46</v>
      </c>
    </row>
    <row r="37" spans="1:11" ht="15.75" thickBot="1">
      <c r="A37" s="34"/>
      <c r="B37" s="3" t="s">
        <v>136</v>
      </c>
      <c r="C37" s="33">
        <v>80</v>
      </c>
      <c r="D37" s="9"/>
      <c r="E37" s="9"/>
      <c r="F37" s="2">
        <v>0.32</v>
      </c>
      <c r="G37" s="2">
        <v>0.32</v>
      </c>
      <c r="H37" s="2">
        <v>7.84</v>
      </c>
      <c r="I37" s="2">
        <v>37.6</v>
      </c>
      <c r="J37" s="2">
        <v>8</v>
      </c>
      <c r="K37" s="6" t="s">
        <v>197</v>
      </c>
    </row>
    <row r="38" spans="1:11" s="7" customFormat="1" ht="15.75" thickBot="1">
      <c r="A38" s="39" t="s">
        <v>15</v>
      </c>
      <c r="B38" s="43"/>
      <c r="C38" s="99">
        <f>SUM(C32:C37)</f>
        <v>505</v>
      </c>
      <c r="D38" s="104"/>
      <c r="E38" s="93"/>
      <c r="F38" s="40">
        <f>SUM(F32+F33+F34+F35+F36+F37)</f>
        <v>23.180000000000003</v>
      </c>
      <c r="G38" s="40">
        <f>SUM(G32+G33+G34+G35+G36+G37)</f>
        <v>15.43</v>
      </c>
      <c r="H38" s="40">
        <f>SUM(H32+H33+H34+H35+H36+H37)</f>
        <v>58.89</v>
      </c>
      <c r="I38" s="40">
        <f>SUM(I32+I33+I34+I35+I36+I37)</f>
        <v>469.88</v>
      </c>
      <c r="J38" s="40">
        <f>SUM(J32+J33+J34+J35+J36+J37)</f>
        <v>10.52</v>
      </c>
      <c r="K38" s="40"/>
    </row>
    <row r="39" spans="1:11" s="8" customFormat="1" ht="41.25" thickBot="1">
      <c r="A39" s="47" t="s">
        <v>164</v>
      </c>
      <c r="B39" s="48"/>
      <c r="C39" s="91">
        <f>SUM(C14+C16+C28+C31+C38)</f>
        <v>1924</v>
      </c>
      <c r="D39" s="92"/>
      <c r="E39" s="93"/>
      <c r="F39" s="49">
        <f>SUM(F14+F16+F28+F31+F38)</f>
        <v>70.760000000000005</v>
      </c>
      <c r="G39" s="49">
        <f>SUM(G14+G16+G28+G31+G38)</f>
        <v>64.419999999999987</v>
      </c>
      <c r="H39" s="49">
        <f>SUM(H14+H16+H28+H31+H38)</f>
        <v>266.34999999999997</v>
      </c>
      <c r="I39" s="49">
        <f>SUM(I14+I16+I28+I31+I38)</f>
        <v>1952.81</v>
      </c>
      <c r="J39" s="49">
        <f>SUM(J14+J16+J28+J31+J38)</f>
        <v>82.05</v>
      </c>
      <c r="K39" s="49"/>
    </row>
    <row r="40" spans="1:11" ht="15.75">
      <c r="A40" s="5"/>
    </row>
  </sheetData>
  <mergeCells count="16">
    <mergeCell ref="F1:K1"/>
    <mergeCell ref="F2:K2"/>
    <mergeCell ref="F3:H3"/>
    <mergeCell ref="A8:A9"/>
    <mergeCell ref="B8:B9"/>
    <mergeCell ref="C8:E9"/>
    <mergeCell ref="F8:H8"/>
    <mergeCell ref="I8:I9"/>
    <mergeCell ref="C28:D28"/>
    <mergeCell ref="C31:E31"/>
    <mergeCell ref="C38:E38"/>
    <mergeCell ref="C39:E39"/>
    <mergeCell ref="B5:K5"/>
    <mergeCell ref="J8:J9"/>
    <mergeCell ref="C14:E14"/>
    <mergeCell ref="C16:E16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opLeftCell="A7" workbookViewId="0">
      <selection activeCell="C31" sqref="C31:E31"/>
    </sheetView>
  </sheetViews>
  <sheetFormatPr defaultRowHeight="15"/>
  <cols>
    <col min="1" max="1" width="10.140625" style="27" customWidth="1"/>
    <col min="2" max="2" width="37.42578125" style="27" customWidth="1"/>
    <col min="3" max="3" width="8.140625" style="63" customWidth="1"/>
    <col min="4" max="4" width="7.85546875" style="12" customWidth="1"/>
    <col min="5" max="5" width="6.85546875" style="12" customWidth="1"/>
    <col min="6" max="6" width="10.140625" style="27" customWidth="1"/>
    <col min="7" max="7" width="9.42578125" style="27" customWidth="1"/>
    <col min="8" max="8" width="10.42578125" style="27" customWidth="1"/>
    <col min="9" max="9" width="9.42578125" style="27" customWidth="1"/>
    <col min="10" max="10" width="9.85546875" style="27" customWidth="1"/>
    <col min="11" max="11" width="10.140625" style="27" customWidth="1"/>
    <col min="12" max="16384" width="9.140625" style="27"/>
  </cols>
  <sheetData>
    <row r="1" spans="1:11">
      <c r="B1" s="37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>
      <c r="B2" s="37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ht="23.25" customHeight="1">
      <c r="B3" s="37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ht="21.75" customHeight="1">
      <c r="B4" s="37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18.75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>
      <c r="B6" s="36" t="s">
        <v>160</v>
      </c>
      <c r="C6" s="62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15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154</v>
      </c>
      <c r="B10" s="2"/>
      <c r="C10" s="33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4" t="s">
        <v>12</v>
      </c>
      <c r="B11" s="3" t="s">
        <v>139</v>
      </c>
      <c r="C11" s="33">
        <v>180</v>
      </c>
      <c r="D11" s="9">
        <v>4</v>
      </c>
      <c r="E11" s="9"/>
      <c r="F11" s="2">
        <v>6.13</v>
      </c>
      <c r="G11" s="2">
        <v>8.06</v>
      </c>
      <c r="H11" s="2">
        <v>26</v>
      </c>
      <c r="I11" s="2">
        <v>202.22</v>
      </c>
      <c r="J11" s="2">
        <v>0.76</v>
      </c>
      <c r="K11" s="6" t="s">
        <v>76</v>
      </c>
    </row>
    <row r="12" spans="1:11" ht="15.75" thickBot="1">
      <c r="A12" s="34"/>
      <c r="B12" s="4" t="s">
        <v>66</v>
      </c>
      <c r="C12" s="33">
        <v>200</v>
      </c>
      <c r="D12" s="9"/>
      <c r="E12" s="9"/>
      <c r="F12" s="2">
        <v>4.08</v>
      </c>
      <c r="G12" s="2">
        <v>3.38</v>
      </c>
      <c r="H12" s="2">
        <v>16.34</v>
      </c>
      <c r="I12" s="2">
        <v>113.25</v>
      </c>
      <c r="J12" s="2">
        <v>0.64</v>
      </c>
      <c r="K12" s="6" t="s">
        <v>67</v>
      </c>
    </row>
    <row r="13" spans="1:11" ht="15.75" thickBot="1">
      <c r="A13" s="34"/>
      <c r="B13" s="3" t="s">
        <v>173</v>
      </c>
      <c r="C13" s="33">
        <v>30</v>
      </c>
      <c r="D13" s="9"/>
      <c r="E13" s="9"/>
      <c r="F13" s="2">
        <v>2.25</v>
      </c>
      <c r="G13" s="2">
        <v>0.87</v>
      </c>
      <c r="H13" s="2">
        <v>15.42</v>
      </c>
      <c r="I13" s="2">
        <v>78.599999999999994</v>
      </c>
      <c r="J13" s="2">
        <v>0</v>
      </c>
      <c r="K13" s="6" t="s">
        <v>109</v>
      </c>
    </row>
    <row r="14" spans="1:11" ht="15.75" thickBot="1">
      <c r="A14" s="34"/>
      <c r="B14" s="4" t="s">
        <v>174</v>
      </c>
      <c r="C14" s="33">
        <v>6</v>
      </c>
      <c r="D14" s="10"/>
      <c r="E14" s="10"/>
      <c r="F14" s="2">
        <v>0.06</v>
      </c>
      <c r="G14" s="2">
        <v>4.9800000000000004</v>
      </c>
      <c r="H14" s="2">
        <v>0.06</v>
      </c>
      <c r="I14" s="2">
        <v>45</v>
      </c>
      <c r="J14" s="2">
        <v>0</v>
      </c>
      <c r="K14" s="6" t="s">
        <v>175</v>
      </c>
    </row>
    <row r="15" spans="1:11" s="7" customFormat="1" ht="15.75" thickBot="1">
      <c r="A15" s="39" t="s">
        <v>15</v>
      </c>
      <c r="B15" s="40"/>
      <c r="C15" s="106" t="s">
        <v>262</v>
      </c>
      <c r="D15" s="105"/>
      <c r="E15" s="98"/>
      <c r="F15" s="40">
        <f>SUM(F11:F14)</f>
        <v>12.520000000000001</v>
      </c>
      <c r="G15" s="40">
        <f>SUM(G11:G14)</f>
        <v>17.29</v>
      </c>
      <c r="H15" s="40">
        <f>SUM(H11:H14)</f>
        <v>57.820000000000007</v>
      </c>
      <c r="I15" s="40">
        <f>SUM(I11:I14)</f>
        <v>439.07000000000005</v>
      </c>
      <c r="J15" s="40">
        <f>SUM(J11:J14)</f>
        <v>1.4</v>
      </c>
      <c r="K15" s="41"/>
    </row>
    <row r="16" spans="1:11" ht="27.75" thickBot="1">
      <c r="A16" s="34" t="s">
        <v>159</v>
      </c>
      <c r="B16" s="3" t="s">
        <v>17</v>
      </c>
      <c r="C16" s="33">
        <v>150</v>
      </c>
      <c r="D16" s="9"/>
      <c r="E16" s="9"/>
      <c r="F16" s="2">
        <v>4.5</v>
      </c>
      <c r="G16" s="2">
        <v>1.5</v>
      </c>
      <c r="H16" s="2">
        <v>6.3</v>
      </c>
      <c r="I16" s="2">
        <v>60</v>
      </c>
      <c r="J16" s="2">
        <v>0.75</v>
      </c>
      <c r="K16" s="6" t="s">
        <v>144</v>
      </c>
    </row>
    <row r="17" spans="1:11" s="7" customFormat="1" ht="15.75" thickBot="1">
      <c r="A17" s="39" t="s">
        <v>15</v>
      </c>
      <c r="B17" s="40"/>
      <c r="C17" s="99">
        <f>C16</f>
        <v>150</v>
      </c>
      <c r="D17" s="100"/>
      <c r="E17" s="101"/>
      <c r="F17" s="40">
        <f>F16</f>
        <v>4.5</v>
      </c>
      <c r="G17" s="40">
        <f>G16</f>
        <v>1.5</v>
      </c>
      <c r="H17" s="40">
        <f>H16</f>
        <v>6.3</v>
      </c>
      <c r="I17" s="40">
        <f>I16</f>
        <v>60</v>
      </c>
      <c r="J17" s="40">
        <f>J16</f>
        <v>0.75</v>
      </c>
      <c r="K17" s="41"/>
    </row>
    <row r="18" spans="1:11" ht="17.25" customHeight="1" thickBot="1">
      <c r="A18" s="34" t="s">
        <v>18</v>
      </c>
      <c r="B18" s="3" t="s">
        <v>251</v>
      </c>
      <c r="C18" s="33">
        <v>50</v>
      </c>
      <c r="D18" s="9"/>
      <c r="E18" s="9"/>
      <c r="F18" s="2">
        <v>0.5</v>
      </c>
      <c r="G18" s="2">
        <v>5.0999999999999996</v>
      </c>
      <c r="H18" s="2">
        <v>1.65</v>
      </c>
      <c r="I18" s="2">
        <v>54.52</v>
      </c>
      <c r="J18" s="2">
        <v>12</v>
      </c>
      <c r="K18" s="6" t="s">
        <v>155</v>
      </c>
    </row>
    <row r="19" spans="1:11" s="32" customFormat="1" ht="15.75" thickBot="1">
      <c r="A19" s="34"/>
      <c r="B19" s="3" t="s">
        <v>252</v>
      </c>
      <c r="C19" s="33">
        <v>50</v>
      </c>
      <c r="D19" s="9"/>
      <c r="E19" s="9"/>
      <c r="F19" s="2">
        <v>1.28</v>
      </c>
      <c r="G19" s="2">
        <v>2.9</v>
      </c>
      <c r="H19" s="2">
        <v>3.29</v>
      </c>
      <c r="I19" s="2">
        <v>44.45</v>
      </c>
      <c r="J19" s="2">
        <v>1.96</v>
      </c>
      <c r="K19" s="6" t="s">
        <v>72</v>
      </c>
    </row>
    <row r="20" spans="1:11" ht="27.75" thickBot="1">
      <c r="A20" s="34"/>
      <c r="B20" s="3" t="s">
        <v>140</v>
      </c>
      <c r="C20" s="33">
        <v>171</v>
      </c>
      <c r="D20" s="9">
        <v>9</v>
      </c>
      <c r="E20" s="9"/>
      <c r="F20" s="2">
        <v>5.01</v>
      </c>
      <c r="G20" s="2">
        <v>4.87</v>
      </c>
      <c r="H20" s="2">
        <v>13.86</v>
      </c>
      <c r="I20" s="2">
        <v>119.55</v>
      </c>
      <c r="J20" s="2">
        <v>6.91</v>
      </c>
      <c r="K20" s="6" t="s">
        <v>207</v>
      </c>
    </row>
    <row r="21" spans="1:11" ht="27" customHeight="1" thickBot="1">
      <c r="A21" s="34"/>
      <c r="B21" s="3" t="s">
        <v>141</v>
      </c>
      <c r="C21" s="33">
        <v>160</v>
      </c>
      <c r="D21" s="9">
        <v>25</v>
      </c>
      <c r="E21" s="9"/>
      <c r="F21" s="2">
        <v>15.4</v>
      </c>
      <c r="G21" s="2">
        <v>14.59</v>
      </c>
      <c r="H21" s="2">
        <v>23.95</v>
      </c>
      <c r="I21" s="2">
        <v>293.17</v>
      </c>
      <c r="J21" s="2">
        <v>18.13</v>
      </c>
      <c r="K21" s="6" t="s">
        <v>208</v>
      </c>
    </row>
    <row r="22" spans="1:11" ht="15.75" thickBot="1">
      <c r="A22" s="34"/>
      <c r="B22" s="3" t="s">
        <v>142</v>
      </c>
      <c r="C22" s="33">
        <v>180</v>
      </c>
      <c r="D22" s="9"/>
      <c r="E22" s="9"/>
      <c r="F22" s="2">
        <v>0.36</v>
      </c>
      <c r="G22" s="2">
        <v>0.1</v>
      </c>
      <c r="H22" s="2">
        <v>21.6</v>
      </c>
      <c r="I22" s="2">
        <v>89.5</v>
      </c>
      <c r="J22" s="2">
        <v>0</v>
      </c>
      <c r="K22" s="6" t="s">
        <v>128</v>
      </c>
    </row>
    <row r="23" spans="1:11" ht="15.75" thickBot="1">
      <c r="A23" s="34"/>
      <c r="B23" s="3" t="s">
        <v>23</v>
      </c>
      <c r="C23" s="33">
        <v>30</v>
      </c>
      <c r="D23" s="9"/>
      <c r="E23" s="9"/>
      <c r="F23" s="2">
        <v>2.2200000000000002</v>
      </c>
      <c r="G23" s="2">
        <v>0.18</v>
      </c>
      <c r="H23" s="2">
        <v>14.6</v>
      </c>
      <c r="I23" s="2">
        <v>68.92</v>
      </c>
      <c r="J23" s="2">
        <v>0</v>
      </c>
      <c r="K23" s="6" t="s">
        <v>49</v>
      </c>
    </row>
    <row r="24" spans="1:11" ht="15.75" thickBot="1">
      <c r="A24" s="34"/>
      <c r="B24" s="3" t="s">
        <v>24</v>
      </c>
      <c r="C24" s="33">
        <v>30</v>
      </c>
      <c r="D24" s="9"/>
      <c r="E24" s="9"/>
      <c r="F24" s="2">
        <v>1.93</v>
      </c>
      <c r="G24" s="2">
        <v>0.25</v>
      </c>
      <c r="H24" s="2">
        <v>12.34</v>
      </c>
      <c r="I24" s="2">
        <v>59.35</v>
      </c>
      <c r="J24" s="2">
        <v>0</v>
      </c>
      <c r="K24" s="6" t="s">
        <v>46</v>
      </c>
    </row>
    <row r="25" spans="1:11" ht="15.75" hidden="1" customHeight="1" thickBot="1">
      <c r="A25" s="34"/>
      <c r="B25" s="3"/>
      <c r="C25" s="33"/>
      <c r="D25" s="9"/>
      <c r="E25" s="9"/>
      <c r="F25" s="2"/>
      <c r="G25" s="2"/>
      <c r="H25" s="2"/>
      <c r="I25" s="2"/>
      <c r="J25" s="2"/>
      <c r="K25" s="6"/>
    </row>
    <row r="26" spans="1:11" ht="15.75" hidden="1" customHeight="1" thickBot="1">
      <c r="A26" s="34"/>
      <c r="B26" s="3"/>
      <c r="C26" s="33"/>
      <c r="D26" s="9"/>
      <c r="E26" s="9"/>
      <c r="F26" s="2"/>
      <c r="G26" s="2"/>
      <c r="H26" s="2"/>
      <c r="I26" s="2"/>
      <c r="J26" s="2"/>
      <c r="K26" s="6"/>
    </row>
    <row r="27" spans="1:11" ht="15.75" hidden="1" customHeight="1" thickBot="1">
      <c r="A27" s="34"/>
      <c r="B27" s="3"/>
      <c r="C27" s="33"/>
      <c r="D27" s="9"/>
      <c r="E27" s="9"/>
      <c r="F27" s="2"/>
      <c r="G27" s="2"/>
      <c r="H27" s="2"/>
      <c r="I27" s="2"/>
      <c r="J27" s="2"/>
      <c r="K27" s="6"/>
    </row>
    <row r="28" spans="1:11" s="7" customFormat="1" ht="15.75" thickBot="1">
      <c r="A28" s="39" t="s">
        <v>15</v>
      </c>
      <c r="B28" s="43"/>
      <c r="C28" s="102">
        <f>SUM(C18+C20+C21+C22+C23+C24+D20+D21+E20)</f>
        <v>655</v>
      </c>
      <c r="D28" s="103"/>
      <c r="E28" s="44"/>
      <c r="F28" s="40">
        <f>SUM(F18+F21+F22+F23+F24)</f>
        <v>20.41</v>
      </c>
      <c r="G28" s="40">
        <f t="shared" ref="G28:J28" si="0">SUM(G18+G21+G22+G23+G24)</f>
        <v>20.22</v>
      </c>
      <c r="H28" s="40">
        <f t="shared" si="0"/>
        <v>74.14</v>
      </c>
      <c r="I28" s="40">
        <f t="shared" si="0"/>
        <v>565.46</v>
      </c>
      <c r="J28" s="40">
        <f t="shared" si="0"/>
        <v>30.13</v>
      </c>
      <c r="K28" s="41"/>
    </row>
    <row r="29" spans="1:11" ht="15.75" thickBot="1">
      <c r="A29" s="34" t="s">
        <v>25</v>
      </c>
      <c r="B29" s="3" t="s">
        <v>246</v>
      </c>
      <c r="C29" s="33">
        <v>30</v>
      </c>
      <c r="D29" s="9"/>
      <c r="E29" s="9"/>
      <c r="F29" s="2">
        <v>1.77</v>
      </c>
      <c r="G29" s="2">
        <v>1.41</v>
      </c>
      <c r="H29" s="2">
        <v>22.5</v>
      </c>
      <c r="I29" s="2">
        <v>109.8</v>
      </c>
      <c r="J29" s="2">
        <v>0</v>
      </c>
      <c r="K29" s="6" t="s">
        <v>197</v>
      </c>
    </row>
    <row r="30" spans="1:11" ht="15.75" thickBot="1">
      <c r="A30" s="34"/>
      <c r="B30" s="3" t="s">
        <v>266</v>
      </c>
      <c r="C30" s="64">
        <v>200</v>
      </c>
      <c r="D30" s="22"/>
      <c r="E30" s="22"/>
      <c r="F30" s="2">
        <v>0.6</v>
      </c>
      <c r="G30" s="2">
        <v>0</v>
      </c>
      <c r="H30" s="2">
        <v>33</v>
      </c>
      <c r="I30" s="2">
        <v>136</v>
      </c>
      <c r="J30" s="2">
        <v>12</v>
      </c>
      <c r="K30" s="6" t="s">
        <v>179</v>
      </c>
    </row>
    <row r="31" spans="1:11" s="7" customFormat="1" ht="15.75" thickBot="1">
      <c r="A31" s="39" t="s">
        <v>15</v>
      </c>
      <c r="B31" s="45"/>
      <c r="C31" s="96">
        <f>SUM(C29:C30)</f>
        <v>230</v>
      </c>
      <c r="D31" s="97"/>
      <c r="E31" s="101"/>
      <c r="F31" s="40">
        <f>SUM(F29:F30)</f>
        <v>2.37</v>
      </c>
      <c r="G31" s="40">
        <f>SUM(G29:G30)</f>
        <v>1.41</v>
      </c>
      <c r="H31" s="40">
        <f>SUM(H29:H30)</f>
        <v>55.5</v>
      </c>
      <c r="I31" s="40">
        <f>SUM(I29:I30)</f>
        <v>245.8</v>
      </c>
      <c r="J31" s="40">
        <f>SUM(J29:J30)</f>
        <v>12</v>
      </c>
      <c r="K31" s="41"/>
    </row>
    <row r="32" spans="1:11" ht="15.75" thickBot="1">
      <c r="A32" s="34" t="s">
        <v>27</v>
      </c>
      <c r="B32" s="3" t="s">
        <v>145</v>
      </c>
      <c r="C32" s="33">
        <v>120</v>
      </c>
      <c r="D32" s="9"/>
      <c r="E32" s="9"/>
      <c r="F32" s="2">
        <v>22.19</v>
      </c>
      <c r="G32" s="2">
        <v>16.2</v>
      </c>
      <c r="H32" s="2">
        <v>13.92</v>
      </c>
      <c r="I32" s="2">
        <v>290.33</v>
      </c>
      <c r="J32" s="2">
        <v>0</v>
      </c>
      <c r="K32" s="6" t="s">
        <v>209</v>
      </c>
    </row>
    <row r="33" spans="1:11" ht="15.75" thickBot="1">
      <c r="A33" s="42"/>
      <c r="B33" s="23" t="s">
        <v>146</v>
      </c>
      <c r="C33" s="33">
        <v>155</v>
      </c>
      <c r="D33" s="9"/>
      <c r="E33" s="9"/>
      <c r="F33" s="2">
        <v>9.27</v>
      </c>
      <c r="G33" s="2">
        <v>11.38</v>
      </c>
      <c r="H33" s="2">
        <v>49.56</v>
      </c>
      <c r="I33" s="2">
        <v>341.15</v>
      </c>
      <c r="J33" s="2">
        <v>0.2</v>
      </c>
      <c r="K33" s="6" t="s">
        <v>76</v>
      </c>
    </row>
    <row r="34" spans="1:11" ht="15.75" thickBot="1">
      <c r="A34" s="46"/>
      <c r="B34" s="3" t="s">
        <v>147</v>
      </c>
      <c r="C34" s="33">
        <v>30</v>
      </c>
      <c r="D34" s="9"/>
      <c r="E34" s="9"/>
      <c r="F34" s="2">
        <v>0.59</v>
      </c>
      <c r="G34" s="2">
        <v>1.57</v>
      </c>
      <c r="H34" s="2">
        <v>3.94</v>
      </c>
      <c r="I34" s="2">
        <v>32.19</v>
      </c>
      <c r="J34" s="2">
        <v>0.08</v>
      </c>
      <c r="K34" s="6" t="s">
        <v>191</v>
      </c>
    </row>
    <row r="35" spans="1:11" ht="15.75" thickBot="1">
      <c r="A35" s="34"/>
      <c r="B35" s="3" t="s">
        <v>86</v>
      </c>
      <c r="C35" s="33">
        <v>200</v>
      </c>
      <c r="D35" s="9"/>
      <c r="E35" s="9"/>
      <c r="F35" s="2">
        <v>0.1</v>
      </c>
      <c r="G35" s="2">
        <v>0</v>
      </c>
      <c r="H35" s="2">
        <v>8.01</v>
      </c>
      <c r="I35" s="2">
        <v>33.19</v>
      </c>
      <c r="J35" s="2">
        <v>0.75</v>
      </c>
      <c r="K35" s="6" t="s">
        <v>210</v>
      </c>
    </row>
    <row r="36" spans="1:11" ht="15.75" thickBot="1">
      <c r="A36" s="34"/>
      <c r="B36" s="3" t="s">
        <v>33</v>
      </c>
      <c r="C36" s="33">
        <v>80</v>
      </c>
      <c r="D36" s="9"/>
      <c r="E36" s="9"/>
      <c r="F36" s="2">
        <v>0.32</v>
      </c>
      <c r="G36" s="2">
        <v>0.32</v>
      </c>
      <c r="H36" s="2">
        <v>7.84</v>
      </c>
      <c r="I36" s="2">
        <v>37.6</v>
      </c>
      <c r="J36" s="2">
        <v>8</v>
      </c>
      <c r="K36" s="6" t="s">
        <v>211</v>
      </c>
    </row>
    <row r="37" spans="1:11" ht="15.75" thickBot="1">
      <c r="A37" s="34"/>
      <c r="B37" s="3" t="s">
        <v>23</v>
      </c>
      <c r="C37" s="33">
        <v>20</v>
      </c>
      <c r="D37" s="9"/>
      <c r="E37" s="9"/>
      <c r="F37" s="2">
        <v>1.48</v>
      </c>
      <c r="G37" s="2">
        <v>0.12</v>
      </c>
      <c r="H37" s="2">
        <v>9.74</v>
      </c>
      <c r="I37" s="2">
        <v>45.94</v>
      </c>
      <c r="J37" s="2">
        <v>0</v>
      </c>
      <c r="K37" s="6" t="s">
        <v>49</v>
      </c>
    </row>
    <row r="38" spans="1:11" ht="15.75" thickBot="1">
      <c r="A38" s="34"/>
      <c r="B38" s="3" t="s">
        <v>24</v>
      </c>
      <c r="C38" s="33">
        <v>20</v>
      </c>
      <c r="D38" s="9"/>
      <c r="E38" s="9"/>
      <c r="F38" s="2">
        <v>1.28</v>
      </c>
      <c r="G38" s="2">
        <v>0.17</v>
      </c>
      <c r="H38" s="2">
        <v>8.23</v>
      </c>
      <c r="I38" s="2">
        <v>39.57</v>
      </c>
      <c r="J38" s="2">
        <v>0</v>
      </c>
      <c r="K38" s="6" t="s">
        <v>46</v>
      </c>
    </row>
    <row r="39" spans="1:11" s="7" customFormat="1" ht="15.75" thickBot="1">
      <c r="A39" s="39" t="s">
        <v>15</v>
      </c>
      <c r="B39" s="43"/>
      <c r="C39" s="99">
        <f>SUM(C33+C34+C35+C36+C37+C38+D33)</f>
        <v>505</v>
      </c>
      <c r="D39" s="104"/>
      <c r="E39" s="93"/>
      <c r="F39" s="40">
        <f>SUM(F32+F34+F35+F36+F37+F38)</f>
        <v>25.960000000000004</v>
      </c>
      <c r="G39" s="40">
        <f t="shared" ref="G39" si="1">SUM(G32+G34+G35+G36+G37+G38)</f>
        <v>18.380000000000003</v>
      </c>
      <c r="H39" s="40">
        <f>SUM(H33+H34+H35+H36+H37+H38)</f>
        <v>87.32</v>
      </c>
      <c r="I39" s="40">
        <f>SUM(I33+I34+I35+I36+I37+I38)</f>
        <v>529.64</v>
      </c>
      <c r="J39" s="40">
        <f>SUM(J33+J34+J35+J36+J37+J38)</f>
        <v>9.0299999999999994</v>
      </c>
      <c r="K39" s="40"/>
    </row>
    <row r="40" spans="1:11" s="8" customFormat="1" ht="41.25" thickBot="1">
      <c r="A40" s="47" t="s">
        <v>165</v>
      </c>
      <c r="B40" s="48"/>
      <c r="C40" s="91">
        <f>SUM(C15+C17+C28+C31+C39)</f>
        <v>1960</v>
      </c>
      <c r="D40" s="92"/>
      <c r="E40" s="93"/>
      <c r="F40" s="49">
        <f>SUM(F15+F17+F28+F31+F39)</f>
        <v>65.760000000000005</v>
      </c>
      <c r="G40" s="49">
        <f>SUM(G15+G17+G28+G31+G39)</f>
        <v>58.8</v>
      </c>
      <c r="H40" s="49">
        <f>SUM(H15+H17+H28+H31+H39)</f>
        <v>281.08</v>
      </c>
      <c r="I40" s="49">
        <f>SUM(I15+I17+I28+I31+I39)</f>
        <v>1839.9700000000003</v>
      </c>
      <c r="J40" s="49">
        <f>SUM(J15+J17+J28+J31+J39)</f>
        <v>53.31</v>
      </c>
      <c r="K40" s="49"/>
    </row>
    <row r="41" spans="1:11" ht="15.75">
      <c r="A41" s="5"/>
    </row>
  </sheetData>
  <mergeCells count="16">
    <mergeCell ref="C28:D28"/>
    <mergeCell ref="C31:E31"/>
    <mergeCell ref="C39:E39"/>
    <mergeCell ref="C40:E40"/>
    <mergeCell ref="B5:K5"/>
    <mergeCell ref="J8:J9"/>
    <mergeCell ref="C15:E15"/>
    <mergeCell ref="C17:E17"/>
    <mergeCell ref="F1:K1"/>
    <mergeCell ref="A8:A9"/>
    <mergeCell ref="B8:B9"/>
    <mergeCell ref="C8:E9"/>
    <mergeCell ref="F8:H8"/>
    <mergeCell ref="I8:I9"/>
    <mergeCell ref="F3:H3"/>
    <mergeCell ref="F2:K2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topLeftCell="A10" workbookViewId="0">
      <selection activeCell="Q23" sqref="Q23"/>
    </sheetView>
  </sheetViews>
  <sheetFormatPr defaultRowHeight="15"/>
  <cols>
    <col min="1" max="1" width="10.28515625" customWidth="1"/>
    <col min="2" max="2" width="27" customWidth="1"/>
    <col min="3" max="3" width="9.7109375" style="12" customWidth="1"/>
    <col min="4" max="4" width="9.42578125" style="12" customWidth="1"/>
    <col min="5" max="5" width="9" style="12" customWidth="1"/>
    <col min="6" max="6" width="12.28515625" customWidth="1"/>
    <col min="7" max="7" width="9.85546875" customWidth="1"/>
    <col min="8" max="8" width="10.140625" customWidth="1"/>
    <col min="9" max="9" width="11" customWidth="1"/>
    <col min="10" max="10" width="10.5703125" customWidth="1"/>
    <col min="11" max="11" width="9.5703125" customWidth="1"/>
    <col min="12" max="12" width="9.140625" customWidth="1"/>
  </cols>
  <sheetData>
    <row r="1" spans="1:12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  <c r="L1" s="65"/>
    </row>
    <row r="2" spans="1:12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  <c r="L2" s="62"/>
    </row>
    <row r="3" spans="1:12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  <c r="L3" s="62"/>
    </row>
    <row r="4" spans="1:12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  <c r="L4" s="62"/>
    </row>
    <row r="5" spans="1:12" ht="22.5" customHeight="1">
      <c r="A5" s="94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2" s="31" customFormat="1" ht="18" customHeight="1">
      <c r="A6" s="36" t="s">
        <v>160</v>
      </c>
      <c r="B6" s="37"/>
      <c r="C6" s="38"/>
      <c r="D6" s="38"/>
      <c r="E6" s="38"/>
      <c r="F6" s="38"/>
      <c r="G6" s="37"/>
      <c r="H6" s="37"/>
      <c r="I6" s="37"/>
      <c r="J6" s="37"/>
      <c r="K6" s="37"/>
    </row>
    <row r="7" spans="1:12" ht="6.75" customHeight="1" thickBot="1"/>
    <row r="8" spans="1:12" ht="26.25" customHeight="1" thickBot="1">
      <c r="A8" s="77" t="s">
        <v>0</v>
      </c>
      <c r="B8" s="77" t="s">
        <v>1</v>
      </c>
      <c r="C8" s="79" t="s">
        <v>2</v>
      </c>
      <c r="D8" s="112"/>
      <c r="E8" s="113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2" ht="15.75" thickBot="1">
      <c r="A9" s="78"/>
      <c r="B9" s="78"/>
      <c r="C9" s="82"/>
      <c r="D9" s="83"/>
      <c r="E9" s="11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2" ht="15.75" thickBot="1">
      <c r="A10" s="34" t="s">
        <v>11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2" ht="27.75" thickBot="1">
      <c r="A11" s="34" t="s">
        <v>12</v>
      </c>
      <c r="B11" s="3" t="s">
        <v>13</v>
      </c>
      <c r="C11" s="9">
        <v>180</v>
      </c>
      <c r="D11" s="9">
        <v>5</v>
      </c>
      <c r="E11" s="9"/>
      <c r="F11" s="2">
        <v>5.04</v>
      </c>
      <c r="G11" s="2">
        <v>7.67</v>
      </c>
      <c r="H11" s="2">
        <v>22.45</v>
      </c>
      <c r="I11" s="2">
        <v>179.76</v>
      </c>
      <c r="J11" s="2">
        <v>0.6</v>
      </c>
      <c r="K11" s="2">
        <v>185</v>
      </c>
    </row>
    <row r="12" spans="1:12" s="32" customFormat="1" ht="15.75" thickBot="1">
      <c r="A12" s="51"/>
      <c r="B12" s="3" t="s">
        <v>173</v>
      </c>
      <c r="C12" s="9">
        <v>30</v>
      </c>
      <c r="D12" s="9"/>
      <c r="E12" s="9"/>
      <c r="F12" s="9">
        <v>2.25</v>
      </c>
      <c r="G12" s="2">
        <v>0.87</v>
      </c>
      <c r="H12" s="2">
        <v>15.42</v>
      </c>
      <c r="I12" s="2">
        <v>78.599999999999994</v>
      </c>
      <c r="J12" s="2">
        <v>0</v>
      </c>
      <c r="K12" s="2">
        <v>5</v>
      </c>
    </row>
    <row r="13" spans="1:12" ht="15.75" thickBot="1">
      <c r="A13" s="34"/>
      <c r="B13" s="4" t="s">
        <v>174</v>
      </c>
      <c r="C13" s="9">
        <v>6</v>
      </c>
      <c r="D13" s="9"/>
      <c r="E13" s="10"/>
      <c r="F13" s="10" t="s">
        <v>212</v>
      </c>
      <c r="G13" s="2">
        <v>4.9800000000000004</v>
      </c>
      <c r="H13" s="2">
        <v>0.06</v>
      </c>
      <c r="I13" s="2">
        <v>45</v>
      </c>
      <c r="J13" s="2">
        <v>0</v>
      </c>
      <c r="K13" s="2">
        <v>13</v>
      </c>
    </row>
    <row r="14" spans="1:12" ht="15.75" customHeight="1" thickBot="1">
      <c r="A14" s="34"/>
      <c r="B14" s="4" t="s">
        <v>14</v>
      </c>
      <c r="C14" s="9">
        <v>180</v>
      </c>
      <c r="D14" s="9"/>
      <c r="E14" s="9"/>
      <c r="F14" s="9">
        <v>3.09</v>
      </c>
      <c r="G14" s="2">
        <v>3.14</v>
      </c>
      <c r="H14" s="2">
        <v>12.65</v>
      </c>
      <c r="I14" s="2">
        <v>92.01</v>
      </c>
      <c r="J14" s="2">
        <v>0.53</v>
      </c>
      <c r="K14" s="2">
        <v>395</v>
      </c>
    </row>
    <row r="15" spans="1:12" s="7" customFormat="1" ht="15.75" thickBot="1">
      <c r="A15" s="39" t="s">
        <v>15</v>
      </c>
      <c r="B15" s="40"/>
      <c r="C15" s="106" t="s">
        <v>128</v>
      </c>
      <c r="D15" s="107"/>
      <c r="E15" s="108"/>
      <c r="F15" s="40">
        <f>SUM(F11:F14)</f>
        <v>10.379999999999999</v>
      </c>
      <c r="G15" s="40">
        <f>SUM(G11:G14)</f>
        <v>16.66</v>
      </c>
      <c r="H15" s="40">
        <f>SUM(H11:H14)</f>
        <v>50.58</v>
      </c>
      <c r="I15" s="40">
        <f>SUM(I11:I14)</f>
        <v>395.37</v>
      </c>
      <c r="J15" s="40">
        <f>SUM(J11:J14)</f>
        <v>1.1299999999999999</v>
      </c>
      <c r="K15" s="40"/>
    </row>
    <row r="16" spans="1:12" ht="27.75" thickBot="1">
      <c r="A16" s="34" t="s">
        <v>16</v>
      </c>
      <c r="B16" s="3" t="s">
        <v>17</v>
      </c>
      <c r="C16" s="9">
        <v>150</v>
      </c>
      <c r="D16" s="9"/>
      <c r="E16" s="9"/>
      <c r="F16" s="2">
        <v>4.5</v>
      </c>
      <c r="G16" s="2">
        <v>0.15</v>
      </c>
      <c r="H16" s="2">
        <v>6</v>
      </c>
      <c r="I16" s="2">
        <v>55.5</v>
      </c>
      <c r="J16" s="2">
        <v>0.06</v>
      </c>
      <c r="K16" s="2">
        <v>435</v>
      </c>
    </row>
    <row r="17" spans="1:12" s="7" customFormat="1" ht="15.75" thickBot="1">
      <c r="A17" s="39" t="s">
        <v>15</v>
      </c>
      <c r="B17" s="40"/>
      <c r="C17" s="99">
        <f>C16</f>
        <v>150</v>
      </c>
      <c r="D17" s="102"/>
      <c r="E17" s="101"/>
      <c r="F17" s="40">
        <f>F16</f>
        <v>4.5</v>
      </c>
      <c r="G17" s="40">
        <f>G16</f>
        <v>0.15</v>
      </c>
      <c r="H17" s="40">
        <f>H16</f>
        <v>6</v>
      </c>
      <c r="I17" s="40">
        <f>I16</f>
        <v>55.5</v>
      </c>
      <c r="J17" s="40">
        <f>J16</f>
        <v>0.06</v>
      </c>
      <c r="K17" s="40"/>
    </row>
    <row r="18" spans="1:12" ht="15.75" thickBot="1">
      <c r="A18" s="34" t="s">
        <v>18</v>
      </c>
      <c r="B18" s="3" t="s">
        <v>19</v>
      </c>
      <c r="C18" s="11">
        <v>25</v>
      </c>
      <c r="D18" s="11"/>
      <c r="E18" s="9"/>
      <c r="F18" s="2">
        <v>0.11</v>
      </c>
      <c r="G18" s="2">
        <v>0.01</v>
      </c>
      <c r="H18" s="2">
        <v>0.24</v>
      </c>
      <c r="I18" s="2">
        <v>1.86</v>
      </c>
      <c r="J18" s="2">
        <v>0.72</v>
      </c>
      <c r="K18" s="6" t="s">
        <v>72</v>
      </c>
    </row>
    <row r="19" spans="1:12" ht="27.75" thickBot="1">
      <c r="A19" s="34"/>
      <c r="B19" s="3" t="s">
        <v>20</v>
      </c>
      <c r="C19" s="11">
        <v>171</v>
      </c>
      <c r="D19" s="11">
        <v>9</v>
      </c>
      <c r="E19" s="9"/>
      <c r="F19" s="2">
        <v>4</v>
      </c>
      <c r="G19" s="2">
        <v>0.4</v>
      </c>
      <c r="H19" s="2">
        <v>12</v>
      </c>
      <c r="I19" s="2">
        <v>95.4</v>
      </c>
      <c r="J19" s="2">
        <v>4</v>
      </c>
      <c r="K19" s="6">
        <v>99</v>
      </c>
    </row>
    <row r="20" spans="1:12" ht="27.75" thickBot="1">
      <c r="A20" s="34"/>
      <c r="B20" s="3" t="s">
        <v>21</v>
      </c>
      <c r="C20" s="11">
        <v>120</v>
      </c>
      <c r="D20" s="11">
        <v>30</v>
      </c>
      <c r="E20" s="9"/>
      <c r="F20" s="2">
        <v>14.11</v>
      </c>
      <c r="G20" s="2">
        <v>13.62</v>
      </c>
      <c r="H20" s="2">
        <v>15.83</v>
      </c>
      <c r="I20" s="2">
        <v>247.34</v>
      </c>
      <c r="J20" s="2">
        <v>6.93</v>
      </c>
      <c r="K20" s="6" t="s">
        <v>213</v>
      </c>
    </row>
    <row r="21" spans="1:12" ht="27.75" thickBot="1">
      <c r="A21" s="34"/>
      <c r="B21" s="3" t="s">
        <v>22</v>
      </c>
      <c r="C21" s="11">
        <v>180</v>
      </c>
      <c r="D21" s="11"/>
      <c r="E21" s="9"/>
      <c r="F21" s="2">
        <v>0</v>
      </c>
      <c r="G21" s="2">
        <v>0</v>
      </c>
      <c r="H21" s="2">
        <v>7.74</v>
      </c>
      <c r="I21" s="2">
        <v>30.96</v>
      </c>
      <c r="J21" s="2">
        <v>0</v>
      </c>
      <c r="K21" s="6" t="s">
        <v>183</v>
      </c>
    </row>
    <row r="22" spans="1:12" ht="15.75" thickBot="1">
      <c r="A22" s="34"/>
      <c r="B22" s="3" t="s">
        <v>214</v>
      </c>
      <c r="C22" s="11">
        <v>180</v>
      </c>
      <c r="D22" s="11"/>
      <c r="E22" s="9"/>
      <c r="F22" s="2">
        <v>0.14000000000000001</v>
      </c>
      <c r="G22" s="2">
        <v>0.14000000000000001</v>
      </c>
      <c r="H22" s="2">
        <v>13.1</v>
      </c>
      <c r="I22" s="2">
        <v>55.11</v>
      </c>
      <c r="J22" s="2">
        <v>1.44</v>
      </c>
      <c r="K22" s="6" t="s">
        <v>183</v>
      </c>
    </row>
    <row r="23" spans="1:12" ht="15.75" thickBot="1">
      <c r="A23" s="34"/>
      <c r="B23" s="3" t="s">
        <v>23</v>
      </c>
      <c r="C23" s="11">
        <v>30</v>
      </c>
      <c r="D23" s="11"/>
      <c r="E23" s="9"/>
      <c r="F23" s="9">
        <v>2.2200000000000002</v>
      </c>
      <c r="G23" s="2">
        <v>0.18</v>
      </c>
      <c r="H23" s="2">
        <v>14.6</v>
      </c>
      <c r="I23" s="2">
        <v>68.92</v>
      </c>
      <c r="J23" s="2">
        <v>0</v>
      </c>
      <c r="K23" s="59">
        <v>6</v>
      </c>
    </row>
    <row r="24" spans="1:12" ht="15.75" thickBot="1">
      <c r="A24" s="34"/>
      <c r="B24" s="3" t="s">
        <v>24</v>
      </c>
      <c r="C24" s="11">
        <v>30</v>
      </c>
      <c r="D24" s="11"/>
      <c r="E24" s="9"/>
      <c r="F24" s="9">
        <v>1.93</v>
      </c>
      <c r="G24" s="2">
        <v>0.25</v>
      </c>
      <c r="H24" s="2">
        <v>12.34</v>
      </c>
      <c r="I24" s="2">
        <v>59.35</v>
      </c>
      <c r="J24" s="57">
        <v>0</v>
      </c>
      <c r="K24" s="60">
        <v>7</v>
      </c>
      <c r="L24" s="58"/>
    </row>
    <row r="25" spans="1:12" s="7" customFormat="1" ht="15.75" thickBot="1">
      <c r="A25" s="39" t="s">
        <v>15</v>
      </c>
      <c r="B25" s="45"/>
      <c r="C25" s="99">
        <f>C18+C19+C20+C22+C23+C24+E19+E20</f>
        <v>556</v>
      </c>
      <c r="D25" s="102"/>
      <c r="E25" s="103"/>
      <c r="F25" s="40">
        <f>SUM(F18+F19+F20+F22+F23+F24)</f>
        <v>22.509999999999998</v>
      </c>
      <c r="G25" s="40">
        <f>SUM(G18+G19+G20+G22+G23+G24)</f>
        <v>14.6</v>
      </c>
      <c r="H25" s="40">
        <f>SUM(H18+H19+H20+H22+H23+H24)</f>
        <v>68.11</v>
      </c>
      <c r="I25" s="40">
        <f>SUM(I18+I19+I20+I22+I23+I24)</f>
        <v>527.98</v>
      </c>
      <c r="J25" s="40">
        <f>SUM(J18+J19+J20+J22+J23+J24)</f>
        <v>13.089999999999998</v>
      </c>
      <c r="K25" s="40"/>
    </row>
    <row r="26" spans="1:12" ht="15.75" thickBot="1">
      <c r="A26" s="34" t="s">
        <v>25</v>
      </c>
      <c r="B26" s="3" t="s">
        <v>26</v>
      </c>
      <c r="C26" s="11">
        <v>60</v>
      </c>
      <c r="D26" s="11"/>
      <c r="E26" s="9"/>
      <c r="F26" s="2">
        <v>5.2</v>
      </c>
      <c r="G26" s="2">
        <v>5.7</v>
      </c>
      <c r="H26" s="2">
        <v>35.799999999999997</v>
      </c>
      <c r="I26" s="2">
        <v>215.7</v>
      </c>
      <c r="J26" s="2">
        <v>0.1</v>
      </c>
      <c r="K26" s="6" t="s">
        <v>215</v>
      </c>
    </row>
    <row r="27" spans="1:12" ht="15.75" thickBot="1">
      <c r="A27" s="34"/>
      <c r="B27" s="3" t="s">
        <v>253</v>
      </c>
      <c r="C27" s="11">
        <v>190</v>
      </c>
      <c r="D27" s="11"/>
      <c r="E27" s="9"/>
      <c r="F27" s="2">
        <v>5.8</v>
      </c>
      <c r="G27" s="2">
        <v>5.0999999999999996</v>
      </c>
      <c r="H27" s="2">
        <v>9.6</v>
      </c>
      <c r="I27" s="2">
        <v>107.3</v>
      </c>
      <c r="J27" s="2">
        <v>2.2999999999999998</v>
      </c>
      <c r="K27" s="6" t="s">
        <v>216</v>
      </c>
    </row>
    <row r="28" spans="1:12" s="7" customFormat="1" ht="15.75" thickBot="1">
      <c r="A28" s="39" t="s">
        <v>15</v>
      </c>
      <c r="B28" s="45"/>
      <c r="C28" s="96">
        <f>SUM(C26+C27)</f>
        <v>250</v>
      </c>
      <c r="D28" s="111"/>
      <c r="E28" s="98"/>
      <c r="F28" s="40">
        <f>SUM(F26:F27)</f>
        <v>11</v>
      </c>
      <c r="G28" s="40">
        <f>SUM(G26:G27)</f>
        <v>10.8</v>
      </c>
      <c r="H28" s="40">
        <f t="shared" ref="H28:J28" si="0">SUM(H26:H27)</f>
        <v>45.4</v>
      </c>
      <c r="I28" s="40">
        <f t="shared" si="0"/>
        <v>323</v>
      </c>
      <c r="J28" s="40">
        <f t="shared" si="0"/>
        <v>2.4</v>
      </c>
      <c r="K28" s="41"/>
    </row>
    <row r="29" spans="1:12" ht="15.75" thickBot="1">
      <c r="A29" s="34" t="s">
        <v>27</v>
      </c>
      <c r="B29" s="3" t="s">
        <v>40</v>
      </c>
      <c r="C29" s="11">
        <v>130</v>
      </c>
      <c r="D29" s="11"/>
      <c r="E29" s="9"/>
      <c r="F29" s="2">
        <v>12.53</v>
      </c>
      <c r="G29" s="2">
        <v>20.68</v>
      </c>
      <c r="H29" s="2">
        <v>2.36</v>
      </c>
      <c r="I29" s="2">
        <v>245.83</v>
      </c>
      <c r="J29" s="2">
        <v>0</v>
      </c>
      <c r="K29" s="6" t="s">
        <v>43</v>
      </c>
    </row>
    <row r="30" spans="1:12" ht="15.75" thickBot="1">
      <c r="A30" s="34"/>
      <c r="B30" s="3" t="s">
        <v>41</v>
      </c>
      <c r="C30" s="11">
        <v>60</v>
      </c>
      <c r="D30" s="11"/>
      <c r="E30" s="9"/>
      <c r="F30" s="2">
        <v>1.1499999999999999</v>
      </c>
      <c r="G30" s="2">
        <v>4.07</v>
      </c>
      <c r="H30" s="2">
        <v>6.37</v>
      </c>
      <c r="I30" s="2">
        <v>66.92</v>
      </c>
      <c r="J30" s="2">
        <v>3.43</v>
      </c>
      <c r="K30" s="6" t="s">
        <v>44</v>
      </c>
    </row>
    <row r="31" spans="1:12" ht="15.75" thickBot="1">
      <c r="A31" s="34"/>
      <c r="B31" s="23" t="s">
        <v>42</v>
      </c>
      <c r="C31" s="11">
        <v>180</v>
      </c>
      <c r="D31" s="11"/>
      <c r="E31" s="9"/>
      <c r="F31" s="9">
        <v>0.1</v>
      </c>
      <c r="G31" s="2">
        <v>0</v>
      </c>
      <c r="H31" s="2">
        <v>6.3</v>
      </c>
      <c r="I31" s="2">
        <v>25.59</v>
      </c>
      <c r="J31" s="2">
        <v>0.02</v>
      </c>
      <c r="K31" s="59">
        <v>430</v>
      </c>
    </row>
    <row r="32" spans="1:12" ht="15.75" thickBot="1">
      <c r="A32" s="34"/>
      <c r="B32" s="3" t="s">
        <v>24</v>
      </c>
      <c r="C32" s="11">
        <v>20</v>
      </c>
      <c r="D32" s="11"/>
      <c r="E32" s="9"/>
      <c r="F32" s="9">
        <v>1.28</v>
      </c>
      <c r="G32" s="2">
        <v>0.17</v>
      </c>
      <c r="H32" s="2">
        <v>8.23</v>
      </c>
      <c r="I32" s="2">
        <v>39.57</v>
      </c>
      <c r="J32" s="57">
        <v>0</v>
      </c>
      <c r="K32" s="60">
        <v>7</v>
      </c>
    </row>
    <row r="33" spans="1:12" ht="15.75" thickBot="1">
      <c r="A33" s="34"/>
      <c r="B33" s="3" t="s">
        <v>23</v>
      </c>
      <c r="C33" s="33">
        <v>20</v>
      </c>
      <c r="D33" s="33"/>
      <c r="E33" s="9"/>
      <c r="F33" s="9">
        <v>1.48</v>
      </c>
      <c r="G33" s="2">
        <v>0.12</v>
      </c>
      <c r="H33" s="2">
        <v>9.74</v>
      </c>
      <c r="I33" s="2">
        <v>45.94</v>
      </c>
      <c r="J33" s="57">
        <v>0</v>
      </c>
      <c r="K33" s="60">
        <v>6</v>
      </c>
      <c r="L33" s="58"/>
    </row>
    <row r="34" spans="1:12" ht="15.75" thickBot="1">
      <c r="A34" s="34"/>
      <c r="B34" s="3" t="s">
        <v>33</v>
      </c>
      <c r="C34" s="11">
        <v>60</v>
      </c>
      <c r="D34" s="11"/>
      <c r="E34" s="9"/>
      <c r="F34" s="2">
        <v>0.9</v>
      </c>
      <c r="G34" s="2">
        <v>0.3</v>
      </c>
      <c r="H34" s="2">
        <v>12.6</v>
      </c>
      <c r="I34" s="2">
        <v>57.6</v>
      </c>
      <c r="J34" s="2">
        <v>6</v>
      </c>
      <c r="K34" s="6" t="s">
        <v>89</v>
      </c>
    </row>
    <row r="35" spans="1:12" s="7" customFormat="1" ht="15.75" thickBot="1">
      <c r="A35" s="39" t="s">
        <v>15</v>
      </c>
      <c r="B35" s="45"/>
      <c r="C35" s="99">
        <f>SUM(C29,C30,C31,C32,C33,C34)</f>
        <v>470</v>
      </c>
      <c r="D35" s="102"/>
      <c r="E35" s="93"/>
      <c r="F35" s="40">
        <f>SUM(F29:F34)</f>
        <v>17.439999999999998</v>
      </c>
      <c r="G35" s="40">
        <f>SUM(G29:G34)</f>
        <v>25.340000000000003</v>
      </c>
      <c r="H35" s="40">
        <f>SUM(H29:H34)</f>
        <v>45.6</v>
      </c>
      <c r="I35" s="40">
        <f>SUM(I29:I34)</f>
        <v>481.45</v>
      </c>
      <c r="J35" s="40">
        <f>SUM(J29:J34)</f>
        <v>9.4499999999999993</v>
      </c>
      <c r="K35" s="40"/>
    </row>
    <row r="36" spans="1:12" s="8" customFormat="1" ht="41.25" thickBot="1">
      <c r="A36" s="47" t="s">
        <v>34</v>
      </c>
      <c r="B36" s="48"/>
      <c r="C36" s="91">
        <f>SUM(C15+C17+C25+C28+C35)</f>
        <v>1827</v>
      </c>
      <c r="D36" s="109"/>
      <c r="E36" s="110"/>
      <c r="F36" s="49">
        <f>SUM(F15+F17+F25+F28+F35)</f>
        <v>65.83</v>
      </c>
      <c r="G36" s="49">
        <f>SUM(G15+G17+G25+G28+G35)</f>
        <v>67.55</v>
      </c>
      <c r="H36" s="49">
        <f>SUM(H15+H17+H25+H28+H35)</f>
        <v>215.69</v>
      </c>
      <c r="I36" s="49">
        <f>SUM(I15+I17+I25+I28+I35)</f>
        <v>1783.3</v>
      </c>
      <c r="J36" s="49">
        <f>SUM(J15+J17+J25+J28+J35)</f>
        <v>26.129999999999995</v>
      </c>
      <c r="K36" s="49"/>
    </row>
    <row r="37" spans="1:12" ht="15.75">
      <c r="A37" s="5"/>
    </row>
  </sheetData>
  <mergeCells count="16">
    <mergeCell ref="A5:K5"/>
    <mergeCell ref="F1:K1"/>
    <mergeCell ref="F2:K2"/>
    <mergeCell ref="F3:H3"/>
    <mergeCell ref="A8:A9"/>
    <mergeCell ref="B8:B9"/>
    <mergeCell ref="F8:H8"/>
    <mergeCell ref="I8:I9"/>
    <mergeCell ref="J8:J9"/>
    <mergeCell ref="C8:E9"/>
    <mergeCell ref="C15:E15"/>
    <mergeCell ref="C25:E25"/>
    <mergeCell ref="C35:E35"/>
    <mergeCell ref="C36:E36"/>
    <mergeCell ref="C17:E17"/>
    <mergeCell ref="C28:E28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topLeftCell="A10" workbookViewId="0">
      <selection activeCell="B20" sqref="B20"/>
    </sheetView>
  </sheetViews>
  <sheetFormatPr defaultRowHeight="15"/>
  <cols>
    <col min="1" max="1" width="10" customWidth="1"/>
    <col min="2" max="2" width="30.85546875" customWidth="1"/>
    <col min="3" max="3" width="9.7109375" style="12" customWidth="1"/>
    <col min="4" max="4" width="8.85546875" style="12" customWidth="1"/>
    <col min="5" max="5" width="9" style="12" customWidth="1"/>
    <col min="6" max="6" width="10.28515625" customWidth="1"/>
    <col min="7" max="7" width="9.42578125" customWidth="1"/>
    <col min="8" max="8" width="9.85546875" customWidth="1"/>
    <col min="9" max="9" width="11" customWidth="1"/>
    <col min="10" max="10" width="10.85546875" customWidth="1"/>
    <col min="11" max="11" width="9.28515625" customWidth="1"/>
  </cols>
  <sheetData>
    <row r="1" spans="1:12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  <c r="L1" s="65"/>
    </row>
    <row r="2" spans="1:12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  <c r="L2" s="62"/>
    </row>
    <row r="3" spans="1:12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  <c r="L3" s="62"/>
    </row>
    <row r="4" spans="1:12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  <c r="L4" s="62"/>
    </row>
    <row r="5" spans="1:12" ht="22.5" customHeight="1">
      <c r="A5" s="94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2" s="31" customFormat="1" ht="16.5" customHeight="1" thickBot="1">
      <c r="A6" s="36" t="s">
        <v>160</v>
      </c>
      <c r="B6" s="37"/>
      <c r="C6" s="38"/>
      <c r="D6" s="38"/>
      <c r="E6" s="38"/>
      <c r="F6" s="38"/>
      <c r="G6" s="37"/>
      <c r="H6" s="37"/>
      <c r="I6" s="37"/>
      <c r="J6" s="37"/>
      <c r="K6" s="37"/>
    </row>
    <row r="7" spans="1:12" ht="26.25" customHeight="1" thickBot="1">
      <c r="A7" s="77" t="s">
        <v>0</v>
      </c>
      <c r="B7" s="77" t="s">
        <v>1</v>
      </c>
      <c r="C7" s="79" t="s">
        <v>2</v>
      </c>
      <c r="D7" s="112"/>
      <c r="E7" s="113"/>
      <c r="F7" s="85" t="s">
        <v>3</v>
      </c>
      <c r="G7" s="86"/>
      <c r="H7" s="87"/>
      <c r="I7" s="77" t="s">
        <v>4</v>
      </c>
      <c r="J7" s="77" t="s">
        <v>5</v>
      </c>
      <c r="K7" s="1" t="s">
        <v>6</v>
      </c>
    </row>
    <row r="8" spans="1:12" ht="27.75" thickBot="1">
      <c r="A8" s="78"/>
      <c r="B8" s="78"/>
      <c r="C8" s="82"/>
      <c r="D8" s="83"/>
      <c r="E8" s="114"/>
      <c r="F8" s="2" t="s">
        <v>8</v>
      </c>
      <c r="G8" s="2" t="s">
        <v>9</v>
      </c>
      <c r="H8" s="2" t="s">
        <v>10</v>
      </c>
      <c r="I8" s="78"/>
      <c r="J8" s="78"/>
      <c r="K8" s="2" t="s">
        <v>7</v>
      </c>
    </row>
    <row r="9" spans="1:12" ht="15.75" thickBot="1">
      <c r="A9" s="34" t="s">
        <v>35</v>
      </c>
      <c r="B9" s="2"/>
      <c r="C9" s="9"/>
      <c r="D9" s="9"/>
      <c r="E9" s="9"/>
      <c r="F9" s="2"/>
      <c r="G9" s="2"/>
      <c r="H9" s="2"/>
      <c r="I9" s="2"/>
      <c r="J9" s="2"/>
      <c r="K9" s="2"/>
    </row>
    <row r="10" spans="1:12" ht="27.75" thickBot="1">
      <c r="A10" s="34" t="s">
        <v>12</v>
      </c>
      <c r="B10" s="3" t="s">
        <v>219</v>
      </c>
      <c r="C10" s="9">
        <v>180</v>
      </c>
      <c r="D10" s="9">
        <v>4</v>
      </c>
      <c r="E10" s="9"/>
      <c r="F10" s="2">
        <v>5.51</v>
      </c>
      <c r="G10" s="2">
        <v>8.6199999999999992</v>
      </c>
      <c r="H10" s="2">
        <v>21.88</v>
      </c>
      <c r="I10" s="2">
        <v>187.94</v>
      </c>
      <c r="J10" s="2">
        <v>0.56999999999999995</v>
      </c>
      <c r="K10" s="6" t="s">
        <v>220</v>
      </c>
    </row>
    <row r="11" spans="1:12" s="32" customFormat="1" ht="15.75" thickBot="1">
      <c r="A11" s="51"/>
      <c r="B11" s="3" t="s">
        <v>173</v>
      </c>
      <c r="C11" s="9">
        <v>30</v>
      </c>
      <c r="D11" s="9"/>
      <c r="E11" s="9"/>
      <c r="F11" s="9">
        <v>2.25</v>
      </c>
      <c r="G11" s="2">
        <v>0.87</v>
      </c>
      <c r="H11" s="2">
        <v>15.42</v>
      </c>
      <c r="I11" s="2">
        <v>78.599999999999994</v>
      </c>
      <c r="J11" s="2">
        <v>0</v>
      </c>
      <c r="K11" s="2">
        <v>5</v>
      </c>
    </row>
    <row r="12" spans="1:12" s="32" customFormat="1" ht="15.75" thickBot="1">
      <c r="A12" s="51"/>
      <c r="B12" s="4" t="s">
        <v>174</v>
      </c>
      <c r="C12" s="9">
        <v>6</v>
      </c>
      <c r="D12" s="9"/>
      <c r="E12" s="10"/>
      <c r="F12" s="10" t="s">
        <v>212</v>
      </c>
      <c r="G12" s="2">
        <v>4.9800000000000004</v>
      </c>
      <c r="H12" s="2">
        <v>0.06</v>
      </c>
      <c r="I12" s="2">
        <v>45</v>
      </c>
      <c r="J12" s="2">
        <v>0</v>
      </c>
      <c r="K12" s="59">
        <v>13</v>
      </c>
    </row>
    <row r="13" spans="1:12" s="32" customFormat="1" ht="15.75" thickBot="1">
      <c r="A13" s="54"/>
      <c r="B13" s="4" t="s">
        <v>249</v>
      </c>
      <c r="C13" s="9">
        <v>40</v>
      </c>
      <c r="D13" s="9"/>
      <c r="E13" s="10"/>
      <c r="F13" s="10" t="s">
        <v>254</v>
      </c>
      <c r="G13" s="2">
        <v>4.5999999999999996</v>
      </c>
      <c r="H13" s="2">
        <v>0.3</v>
      </c>
      <c r="I13" s="2">
        <v>63</v>
      </c>
      <c r="J13" s="57">
        <v>0</v>
      </c>
      <c r="K13" s="60">
        <v>213</v>
      </c>
      <c r="L13" s="58"/>
    </row>
    <row r="14" spans="1:12" ht="15.75" thickBot="1">
      <c r="A14" s="34"/>
      <c r="B14" s="4" t="s">
        <v>36</v>
      </c>
      <c r="C14" s="9">
        <v>180</v>
      </c>
      <c r="D14" s="9"/>
      <c r="E14" s="9"/>
      <c r="F14" s="2">
        <v>2.59</v>
      </c>
      <c r="G14" s="2">
        <v>2.1800000000000002</v>
      </c>
      <c r="H14" s="2">
        <v>14</v>
      </c>
      <c r="I14" s="2">
        <v>86.56</v>
      </c>
      <c r="J14" s="2">
        <v>0.48</v>
      </c>
      <c r="K14" s="6" t="s">
        <v>183</v>
      </c>
    </row>
    <row r="15" spans="1:12" s="7" customFormat="1" ht="15.75" thickBot="1">
      <c r="A15" s="39" t="s">
        <v>15</v>
      </c>
      <c r="B15" s="40"/>
      <c r="C15" s="106">
        <f>C10+C12+C14+E10+E12</f>
        <v>366</v>
      </c>
      <c r="D15" s="107"/>
      <c r="E15" s="108"/>
      <c r="F15" s="40">
        <f>SUM(F10:F14)</f>
        <v>10.35</v>
      </c>
      <c r="G15" s="40">
        <f>SUM(G10:G14)</f>
        <v>21.25</v>
      </c>
      <c r="H15" s="40">
        <f>SUM(H10:H14)</f>
        <v>51.66</v>
      </c>
      <c r="I15" s="40">
        <f>SUM(I10+I12+I14)</f>
        <v>319.5</v>
      </c>
      <c r="J15" s="40">
        <f>SUM(J10:J14)</f>
        <v>1.0499999999999998</v>
      </c>
      <c r="K15" s="41"/>
    </row>
    <row r="16" spans="1:12" ht="15.75" thickBot="1">
      <c r="A16" s="34" t="s">
        <v>16</v>
      </c>
      <c r="B16" s="3" t="s">
        <v>37</v>
      </c>
      <c r="C16" s="9">
        <v>200</v>
      </c>
      <c r="D16" s="9"/>
      <c r="E16" s="9"/>
      <c r="F16" s="2">
        <v>1</v>
      </c>
      <c r="G16" s="2">
        <v>0.2</v>
      </c>
      <c r="H16" s="2">
        <v>19.600000000000001</v>
      </c>
      <c r="I16" s="2">
        <v>83.4</v>
      </c>
      <c r="J16" s="2">
        <v>3.6</v>
      </c>
      <c r="K16" s="6" t="s">
        <v>179</v>
      </c>
    </row>
    <row r="17" spans="1:12" s="7" customFormat="1" ht="15.75" thickBot="1">
      <c r="A17" s="39" t="s">
        <v>15</v>
      </c>
      <c r="B17" s="40"/>
      <c r="C17" s="99">
        <f>C16</f>
        <v>200</v>
      </c>
      <c r="D17" s="102"/>
      <c r="E17" s="101"/>
      <c r="F17" s="40">
        <f>F16</f>
        <v>1</v>
      </c>
      <c r="G17" s="40">
        <f>G16</f>
        <v>0.2</v>
      </c>
      <c r="H17" s="40">
        <f>H16</f>
        <v>19.600000000000001</v>
      </c>
      <c r="I17" s="40">
        <f>I16</f>
        <v>83.4</v>
      </c>
      <c r="J17" s="40">
        <f>J16</f>
        <v>3.6</v>
      </c>
      <c r="K17" s="41"/>
    </row>
    <row r="18" spans="1:12" ht="27.75" thickBot="1">
      <c r="A18" s="34" t="s">
        <v>18</v>
      </c>
      <c r="B18" s="3" t="s">
        <v>255</v>
      </c>
      <c r="C18" s="11">
        <v>40</v>
      </c>
      <c r="D18" s="11"/>
      <c r="E18" s="9"/>
      <c r="F18" s="2">
        <v>1.1200000000000001</v>
      </c>
      <c r="G18" s="2">
        <v>2.4</v>
      </c>
      <c r="H18" s="2">
        <v>3.13</v>
      </c>
      <c r="I18" s="2">
        <v>38.450000000000003</v>
      </c>
      <c r="J18" s="2">
        <v>1.49</v>
      </c>
      <c r="K18" s="6" t="s">
        <v>222</v>
      </c>
    </row>
    <row r="19" spans="1:12" s="30" customFormat="1" ht="27.75" thickBot="1">
      <c r="A19" s="34"/>
      <c r="B19" s="3" t="s">
        <v>267</v>
      </c>
      <c r="C19" s="11">
        <v>50</v>
      </c>
      <c r="D19" s="11"/>
      <c r="E19" s="9"/>
      <c r="F19" s="2">
        <v>0.49</v>
      </c>
      <c r="G19" s="2">
        <v>3.1</v>
      </c>
      <c r="H19" s="2">
        <v>1.9</v>
      </c>
      <c r="I19" s="2">
        <v>37</v>
      </c>
      <c r="J19" s="2">
        <v>3.34</v>
      </c>
      <c r="K19" s="6" t="s">
        <v>221</v>
      </c>
    </row>
    <row r="20" spans="1:12" ht="41.25" thickBot="1">
      <c r="A20" s="34"/>
      <c r="B20" s="3" t="s">
        <v>223</v>
      </c>
      <c r="C20" s="11">
        <v>171</v>
      </c>
      <c r="D20" s="11">
        <v>9</v>
      </c>
      <c r="E20" s="9"/>
      <c r="F20" s="2">
        <v>4.4400000000000004</v>
      </c>
      <c r="G20" s="2">
        <v>4.17</v>
      </c>
      <c r="H20" s="2">
        <v>14.53</v>
      </c>
      <c r="I20" s="2">
        <v>113.48</v>
      </c>
      <c r="J20" s="2">
        <v>4.75</v>
      </c>
      <c r="K20" s="6" t="s">
        <v>224</v>
      </c>
    </row>
    <row r="21" spans="1:12" ht="15.75" thickBot="1">
      <c r="A21" s="34"/>
      <c r="B21" s="3" t="s">
        <v>38</v>
      </c>
      <c r="C21" s="11">
        <v>120</v>
      </c>
      <c r="D21" s="11">
        <v>40</v>
      </c>
      <c r="E21" s="9"/>
      <c r="F21" s="2">
        <v>15.27</v>
      </c>
      <c r="G21" s="2">
        <v>16.45</v>
      </c>
      <c r="H21" s="2">
        <v>16.79</v>
      </c>
      <c r="I21" s="2">
        <v>278.05</v>
      </c>
      <c r="J21" s="2">
        <v>33.14</v>
      </c>
      <c r="K21" s="6" t="s">
        <v>48</v>
      </c>
    </row>
    <row r="22" spans="1:12" ht="15.75" thickBot="1">
      <c r="A22" s="34"/>
      <c r="B22" s="3" t="s">
        <v>39</v>
      </c>
      <c r="C22" s="11">
        <v>180</v>
      </c>
      <c r="D22" s="11"/>
      <c r="E22" s="9"/>
      <c r="F22" s="2">
        <v>0.1</v>
      </c>
      <c r="G22" s="2">
        <v>7.0000000000000007E-2</v>
      </c>
      <c r="H22" s="2">
        <v>9.25</v>
      </c>
      <c r="I22" s="2">
        <v>38.4</v>
      </c>
      <c r="J22" s="2">
        <v>0.5</v>
      </c>
      <c r="K22" s="6" t="s">
        <v>183</v>
      </c>
    </row>
    <row r="23" spans="1:12" ht="15.75" thickBot="1">
      <c r="A23" s="34"/>
      <c r="B23" s="3" t="s">
        <v>23</v>
      </c>
      <c r="C23" s="11">
        <v>30</v>
      </c>
      <c r="D23" s="11"/>
      <c r="E23" s="9"/>
      <c r="F23" s="9">
        <v>2.2200000000000002</v>
      </c>
      <c r="G23" s="2">
        <v>0.18</v>
      </c>
      <c r="H23" s="2">
        <v>14.6</v>
      </c>
      <c r="I23" s="2">
        <v>68.92</v>
      </c>
      <c r="J23" s="2">
        <v>0</v>
      </c>
      <c r="K23" s="2">
        <v>6</v>
      </c>
    </row>
    <row r="24" spans="1:12" ht="15.75" thickBot="1">
      <c r="A24" s="34"/>
      <c r="B24" s="3" t="s">
        <v>24</v>
      </c>
      <c r="C24" s="11">
        <v>30</v>
      </c>
      <c r="D24" s="11"/>
      <c r="E24" s="9"/>
      <c r="F24" s="9">
        <v>1.93</v>
      </c>
      <c r="G24" s="2">
        <v>0.25</v>
      </c>
      <c r="H24" s="2">
        <v>12.34</v>
      </c>
      <c r="I24" s="2">
        <v>59.35</v>
      </c>
      <c r="J24" s="57">
        <v>0</v>
      </c>
      <c r="K24" s="60">
        <v>7</v>
      </c>
    </row>
    <row r="25" spans="1:12" s="7" customFormat="1" ht="15.75" thickBot="1">
      <c r="A25" s="39" t="s">
        <v>15</v>
      </c>
      <c r="B25" s="45"/>
      <c r="C25" s="99">
        <f>SUM(C18+C20+C21+C22+C23+C24+E20+E21)</f>
        <v>571</v>
      </c>
      <c r="D25" s="102"/>
      <c r="E25" s="103"/>
      <c r="F25" s="40">
        <f>SUM(F18+F20+F21+F22+F23+F24)</f>
        <v>25.08</v>
      </c>
      <c r="G25" s="40">
        <f>SUM(G18+G20+G21+G22+G23+G24)</f>
        <v>23.52</v>
      </c>
      <c r="H25" s="40">
        <f>SUM(H18+H20+H21+H22+H23+H24)</f>
        <v>70.64</v>
      </c>
      <c r="I25" s="40">
        <f>SUM(I18+I20+I21+I22+I23+I24)</f>
        <v>596.65</v>
      </c>
      <c r="J25" s="40">
        <f>SUM(J18+J20+J21+J22+J23+J24)</f>
        <v>39.880000000000003</v>
      </c>
      <c r="K25" s="41"/>
    </row>
    <row r="26" spans="1:12" ht="15.75" thickBot="1">
      <c r="A26" s="34" t="s">
        <v>25</v>
      </c>
      <c r="B26" s="3" t="s">
        <v>111</v>
      </c>
      <c r="C26" s="11">
        <v>50</v>
      </c>
      <c r="D26" s="11"/>
      <c r="E26" s="9"/>
      <c r="F26" s="2">
        <v>8.3699999999999992</v>
      </c>
      <c r="G26" s="2">
        <v>8.11</v>
      </c>
      <c r="H26" s="2">
        <v>36.06</v>
      </c>
      <c r="I26" s="2">
        <v>251.22</v>
      </c>
      <c r="J26" s="2">
        <v>0.04</v>
      </c>
      <c r="K26" s="6" t="s">
        <v>225</v>
      </c>
    </row>
    <row r="27" spans="1:12" ht="27.75" thickBot="1">
      <c r="A27" s="34"/>
      <c r="B27" s="3" t="s">
        <v>17</v>
      </c>
      <c r="C27" s="11">
        <v>200</v>
      </c>
      <c r="D27" s="11"/>
      <c r="E27" s="9"/>
      <c r="F27" s="2">
        <v>6</v>
      </c>
      <c r="G27" s="2">
        <v>2</v>
      </c>
      <c r="H27" s="2">
        <v>8.4</v>
      </c>
      <c r="I27" s="2">
        <v>80</v>
      </c>
      <c r="J27" s="2">
        <v>1</v>
      </c>
      <c r="K27" s="6" t="s">
        <v>144</v>
      </c>
    </row>
    <row r="28" spans="1:12" s="7" customFormat="1" ht="15.75" thickBot="1">
      <c r="A28" s="39" t="s">
        <v>15</v>
      </c>
      <c r="B28" s="45"/>
      <c r="C28" s="96">
        <f>SUM(C26+C27)</f>
        <v>250</v>
      </c>
      <c r="D28" s="111"/>
      <c r="E28" s="98"/>
      <c r="F28" s="40">
        <f>SUM(F26:F27)</f>
        <v>14.37</v>
      </c>
      <c r="G28" s="40">
        <f>SUM(G26:G27)</f>
        <v>10.11</v>
      </c>
      <c r="H28" s="40">
        <f t="shared" ref="H28:J28" si="0">SUM(H26:H27)</f>
        <v>44.46</v>
      </c>
      <c r="I28" s="40">
        <f t="shared" si="0"/>
        <v>331.22</v>
      </c>
      <c r="J28" s="40">
        <f t="shared" si="0"/>
        <v>1.04</v>
      </c>
      <c r="K28" s="41"/>
    </row>
    <row r="29" spans="1:12" ht="15.75" thickBot="1">
      <c r="A29" s="34" t="s">
        <v>27</v>
      </c>
      <c r="B29" s="3" t="s">
        <v>28</v>
      </c>
      <c r="C29" s="11">
        <v>70</v>
      </c>
      <c r="D29" s="11"/>
      <c r="E29" s="9"/>
      <c r="F29" s="2">
        <v>11.48</v>
      </c>
      <c r="G29" s="2">
        <v>8.1199999999999992</v>
      </c>
      <c r="H29" s="2">
        <v>8.9600000000000009</v>
      </c>
      <c r="I29" s="2">
        <v>154</v>
      </c>
      <c r="J29" s="2">
        <v>1.4</v>
      </c>
      <c r="K29" s="6">
        <v>245</v>
      </c>
    </row>
    <row r="30" spans="1:12" ht="15.75" thickBot="1">
      <c r="A30" s="34"/>
      <c r="B30" s="3" t="s">
        <v>29</v>
      </c>
      <c r="C30" s="11">
        <v>30</v>
      </c>
      <c r="D30" s="11"/>
      <c r="E30" s="9"/>
      <c r="F30" s="2">
        <v>0.54</v>
      </c>
      <c r="G30" s="2">
        <v>2.94</v>
      </c>
      <c r="H30" s="2">
        <v>2.16</v>
      </c>
      <c r="I30" s="2">
        <v>36.6</v>
      </c>
      <c r="J30" s="2">
        <v>0.6</v>
      </c>
      <c r="K30" s="6">
        <v>364</v>
      </c>
    </row>
    <row r="31" spans="1:12" ht="15.75" thickBot="1">
      <c r="A31" s="34"/>
      <c r="B31" s="3" t="s">
        <v>30</v>
      </c>
      <c r="C31" s="11">
        <v>30</v>
      </c>
      <c r="D31" s="11"/>
      <c r="E31" s="9"/>
      <c r="F31" s="2">
        <v>0.2</v>
      </c>
      <c r="G31" s="2">
        <v>1.4</v>
      </c>
      <c r="H31" s="2">
        <v>1.3</v>
      </c>
      <c r="I31" s="2">
        <v>19.2</v>
      </c>
      <c r="J31" s="2">
        <v>0.1</v>
      </c>
      <c r="K31" s="6">
        <v>360</v>
      </c>
    </row>
    <row r="32" spans="1:12" ht="15.75" thickBot="1">
      <c r="A32" s="34"/>
      <c r="B32" s="3" t="s">
        <v>218</v>
      </c>
      <c r="C32" s="11">
        <v>70</v>
      </c>
      <c r="D32" s="11"/>
      <c r="E32" s="9"/>
      <c r="F32" s="2">
        <v>15.68</v>
      </c>
      <c r="G32" s="2">
        <v>5.04</v>
      </c>
      <c r="H32" s="2">
        <v>106.4</v>
      </c>
      <c r="I32" s="2">
        <v>0</v>
      </c>
      <c r="J32" s="2">
        <v>0</v>
      </c>
      <c r="K32" s="6" t="s">
        <v>217</v>
      </c>
      <c r="L32" s="58"/>
    </row>
    <row r="33" spans="1:11" ht="15.75" thickBot="1">
      <c r="A33" s="34"/>
      <c r="B33" s="3" t="s">
        <v>31</v>
      </c>
      <c r="C33" s="11">
        <v>130</v>
      </c>
      <c r="D33" s="11"/>
      <c r="E33" s="9"/>
      <c r="F33" s="2">
        <v>3.21</v>
      </c>
      <c r="G33" s="2">
        <v>3.99</v>
      </c>
      <c r="H33" s="2">
        <v>33.43</v>
      </c>
      <c r="I33" s="2">
        <v>181.5</v>
      </c>
      <c r="J33" s="2">
        <v>0</v>
      </c>
      <c r="K33" s="6" t="s">
        <v>189</v>
      </c>
    </row>
    <row r="34" spans="1:11" s="32" customFormat="1" ht="15.75" thickBot="1">
      <c r="A34" s="54"/>
      <c r="B34" s="3" t="s">
        <v>75</v>
      </c>
      <c r="C34" s="11">
        <v>180</v>
      </c>
      <c r="D34" s="11"/>
      <c r="E34" s="9"/>
      <c r="F34" s="2">
        <v>0.14000000000000001</v>
      </c>
      <c r="G34" s="2">
        <v>0</v>
      </c>
      <c r="H34" s="2">
        <v>7.1</v>
      </c>
      <c r="I34" s="2">
        <v>29.36</v>
      </c>
      <c r="J34" s="2">
        <v>0.42</v>
      </c>
      <c r="K34" s="6" t="s">
        <v>210</v>
      </c>
    </row>
    <row r="35" spans="1:11" ht="15.75" thickBot="1">
      <c r="A35" s="34"/>
      <c r="B35" s="3" t="s">
        <v>24</v>
      </c>
      <c r="C35" s="11">
        <v>20</v>
      </c>
      <c r="D35" s="11"/>
      <c r="E35" s="9"/>
      <c r="F35" s="9">
        <v>1.28</v>
      </c>
      <c r="G35" s="2">
        <v>0.17</v>
      </c>
      <c r="H35" s="2">
        <v>8.23</v>
      </c>
      <c r="I35" s="2">
        <v>39.57</v>
      </c>
      <c r="J35" s="2">
        <v>0</v>
      </c>
      <c r="K35" s="2">
        <v>7</v>
      </c>
    </row>
    <row r="36" spans="1:11" ht="15.75" thickBot="1">
      <c r="A36" s="34"/>
      <c r="B36" s="3" t="s">
        <v>33</v>
      </c>
      <c r="C36" s="11">
        <v>80</v>
      </c>
      <c r="D36" s="11"/>
      <c r="E36" s="9"/>
      <c r="F36" s="2">
        <v>0.32</v>
      </c>
      <c r="G36" s="2">
        <v>0.32</v>
      </c>
      <c r="H36" s="2">
        <v>7.84</v>
      </c>
      <c r="I36" s="2">
        <v>37.6</v>
      </c>
      <c r="J36" s="2">
        <v>8</v>
      </c>
      <c r="K36" s="6" t="s">
        <v>211</v>
      </c>
    </row>
    <row r="37" spans="1:11" s="7" customFormat="1" ht="15.75" thickBot="1">
      <c r="A37" s="39" t="s">
        <v>15</v>
      </c>
      <c r="B37" s="45"/>
      <c r="C37" s="99">
        <f>SUM(C29,C30,C33,C34,C35,C36)</f>
        <v>510</v>
      </c>
      <c r="D37" s="102"/>
      <c r="E37" s="93"/>
      <c r="F37" s="40">
        <f>SUM(F29:F36)</f>
        <v>32.85</v>
      </c>
      <c r="G37" s="40">
        <f>SUM(G29:G36)</f>
        <v>21.980000000000004</v>
      </c>
      <c r="H37" s="40">
        <f>SUM(H29:H36)</f>
        <v>175.42</v>
      </c>
      <c r="I37" s="40">
        <f>SUM(I29:I36)</f>
        <v>497.83</v>
      </c>
      <c r="J37" s="40">
        <f>SUM(J29:J36)</f>
        <v>10.52</v>
      </c>
      <c r="K37" s="40"/>
    </row>
    <row r="38" spans="1:11" s="8" customFormat="1" ht="41.25" thickBot="1">
      <c r="A38" s="47" t="s">
        <v>166</v>
      </c>
      <c r="B38" s="48"/>
      <c r="C38" s="91">
        <f>SUM(C15+C17+C25+C28+C37)</f>
        <v>1897</v>
      </c>
      <c r="D38" s="109"/>
      <c r="E38" s="110"/>
      <c r="F38" s="49">
        <f>SUM(F15+F17+F25+F28+F37)</f>
        <v>83.65</v>
      </c>
      <c r="G38" s="49">
        <f>SUM(G15+G17+G25+G28+G37)</f>
        <v>77.06</v>
      </c>
      <c r="H38" s="49">
        <f>SUM(H15+H17+H25+H28+H37)</f>
        <v>361.78</v>
      </c>
      <c r="I38" s="49">
        <f>SUM(I15+I17+I25+I28+I37)</f>
        <v>1828.6</v>
      </c>
      <c r="J38" s="49">
        <f>SUM(J15+J17+J25+J28+J37)</f>
        <v>56.09</v>
      </c>
      <c r="K38" s="49"/>
    </row>
    <row r="39" spans="1:11" ht="15.75">
      <c r="A39" s="5"/>
    </row>
  </sheetData>
  <mergeCells count="16">
    <mergeCell ref="I7:I8"/>
    <mergeCell ref="J7:J8"/>
    <mergeCell ref="A5:K5"/>
    <mergeCell ref="F1:K1"/>
    <mergeCell ref="F2:K2"/>
    <mergeCell ref="F3:H3"/>
    <mergeCell ref="C38:E38"/>
    <mergeCell ref="A7:A8"/>
    <mergeCell ref="B7:B8"/>
    <mergeCell ref="C7:E8"/>
    <mergeCell ref="F7:H7"/>
    <mergeCell ref="C15:E15"/>
    <mergeCell ref="C17:E17"/>
    <mergeCell ref="C25:E25"/>
    <mergeCell ref="C28:E28"/>
    <mergeCell ref="C37:E37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topLeftCell="A7" workbookViewId="0">
      <selection activeCell="G42" sqref="G42"/>
    </sheetView>
  </sheetViews>
  <sheetFormatPr defaultRowHeight="15"/>
  <cols>
    <col min="1" max="1" width="10.28515625" style="13" customWidth="1"/>
    <col min="2" max="2" width="32.42578125" style="13" customWidth="1"/>
    <col min="3" max="3" width="9.5703125" style="12" customWidth="1"/>
    <col min="4" max="4" width="6.85546875" style="12" customWidth="1"/>
    <col min="5" max="5" width="6.5703125" style="12" customWidth="1"/>
    <col min="6" max="6" width="12.28515625" style="13" customWidth="1"/>
    <col min="7" max="7" width="11" style="13" customWidth="1"/>
    <col min="8" max="8" width="11.7109375" style="13" customWidth="1"/>
    <col min="9" max="9" width="11" style="13" customWidth="1"/>
    <col min="10" max="10" width="9" style="13" customWidth="1"/>
    <col min="11" max="11" width="9.42578125" style="13" customWidth="1"/>
    <col min="12" max="16384" width="9.140625" style="13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21.75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>
      <c r="B6" s="36" t="s">
        <v>160</v>
      </c>
      <c r="C6" s="37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27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51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4" t="s">
        <v>12</v>
      </c>
      <c r="B11" s="3" t="s">
        <v>190</v>
      </c>
      <c r="C11" s="9">
        <v>130</v>
      </c>
      <c r="D11" s="9"/>
      <c r="E11" s="9"/>
      <c r="F11" s="2">
        <v>23.06</v>
      </c>
      <c r="G11" s="2">
        <v>11.79</v>
      </c>
      <c r="H11" s="2">
        <v>20.98</v>
      </c>
      <c r="I11" s="2">
        <v>287.86</v>
      </c>
      <c r="J11" s="2">
        <v>0</v>
      </c>
      <c r="K11" s="6" t="s">
        <v>124</v>
      </c>
    </row>
    <row r="12" spans="1:11" ht="15.75" thickBot="1">
      <c r="A12" s="34"/>
      <c r="B12" s="3" t="s">
        <v>83</v>
      </c>
      <c r="C12" s="9">
        <v>30</v>
      </c>
      <c r="D12" s="9"/>
      <c r="E12" s="9"/>
      <c r="F12" s="2">
        <v>0.59</v>
      </c>
      <c r="G12" s="2">
        <v>1.57</v>
      </c>
      <c r="H12" s="2">
        <v>3.94</v>
      </c>
      <c r="I12" s="2">
        <v>32.19</v>
      </c>
      <c r="J12" s="2">
        <v>0.08</v>
      </c>
      <c r="K12" s="6" t="s">
        <v>191</v>
      </c>
    </row>
    <row r="13" spans="1:11" s="32" customFormat="1" ht="15.75" thickBot="1">
      <c r="A13" s="51"/>
      <c r="B13" s="3" t="s">
        <v>84</v>
      </c>
      <c r="C13" s="9">
        <v>30</v>
      </c>
      <c r="D13" s="9"/>
      <c r="E13" s="9"/>
      <c r="F13" s="2">
        <v>0.4</v>
      </c>
      <c r="G13" s="2">
        <v>1.2</v>
      </c>
      <c r="H13" s="2">
        <v>3.2</v>
      </c>
      <c r="I13" s="2">
        <v>34</v>
      </c>
      <c r="J13" s="2">
        <v>0</v>
      </c>
      <c r="K13" s="6" t="s">
        <v>85</v>
      </c>
    </row>
    <row r="14" spans="1:11" ht="15.75" thickBot="1">
      <c r="A14" s="34"/>
      <c r="B14" s="3" t="s">
        <v>103</v>
      </c>
      <c r="C14" s="9">
        <v>25</v>
      </c>
      <c r="D14" s="9">
        <v>10</v>
      </c>
      <c r="E14" s="9"/>
      <c r="F14" s="2">
        <v>1.92</v>
      </c>
      <c r="G14" s="2">
        <v>0.73</v>
      </c>
      <c r="H14" s="2">
        <v>19.25</v>
      </c>
      <c r="I14" s="2">
        <v>91.26</v>
      </c>
      <c r="J14" s="2">
        <v>0.02</v>
      </c>
      <c r="K14" s="6" t="s">
        <v>52</v>
      </c>
    </row>
    <row r="15" spans="1:11" ht="15.75" thickBot="1">
      <c r="A15" s="34"/>
      <c r="B15" s="15" t="s">
        <v>14</v>
      </c>
      <c r="C15" s="9">
        <v>200</v>
      </c>
      <c r="D15" s="10"/>
      <c r="E15" s="10"/>
      <c r="F15" s="2">
        <v>3.6</v>
      </c>
      <c r="G15" s="2">
        <v>3.72</v>
      </c>
      <c r="H15" s="2">
        <v>14.16</v>
      </c>
      <c r="I15" s="2">
        <v>105.49</v>
      </c>
      <c r="J15" s="2">
        <v>0.62</v>
      </c>
      <c r="K15" s="6" t="s">
        <v>178</v>
      </c>
    </row>
    <row r="16" spans="1:11" s="7" customFormat="1" ht="15.75" thickBot="1">
      <c r="A16" s="39" t="s">
        <v>15</v>
      </c>
      <c r="B16" s="40"/>
      <c r="C16" s="96">
        <f>SUM(C11+C12+C14+C15+D15)</f>
        <v>385</v>
      </c>
      <c r="D16" s="105"/>
      <c r="E16" s="101"/>
      <c r="F16" s="40">
        <f>SUM(F11+F12+F14+F15)</f>
        <v>29.17</v>
      </c>
      <c r="G16" s="40">
        <f>SUM(G11+G12+G14+G15)</f>
        <v>17.809999999999999</v>
      </c>
      <c r="H16" s="40">
        <f>SUM(H11+H12+H14+H15)</f>
        <v>58.33</v>
      </c>
      <c r="I16" s="40">
        <f>SUM(I11+I12+I14+I15)</f>
        <v>516.79999999999995</v>
      </c>
      <c r="J16" s="40">
        <f>SUM(J11+J12+J14+J15)</f>
        <v>0.72</v>
      </c>
      <c r="K16" s="41"/>
    </row>
    <row r="17" spans="1:11" ht="27.75" thickBot="1">
      <c r="A17" s="34" t="s">
        <v>16</v>
      </c>
      <c r="B17" s="3" t="s">
        <v>112</v>
      </c>
      <c r="C17" s="11">
        <v>200</v>
      </c>
      <c r="D17" s="9"/>
      <c r="E17" s="9"/>
      <c r="F17" s="2">
        <v>6</v>
      </c>
      <c r="G17" s="2">
        <v>0.2</v>
      </c>
      <c r="H17" s="2">
        <v>8</v>
      </c>
      <c r="I17" s="2">
        <v>62</v>
      </c>
      <c r="J17" s="2">
        <v>2</v>
      </c>
      <c r="K17" s="6" t="s">
        <v>144</v>
      </c>
    </row>
    <row r="18" spans="1:11" s="7" customFormat="1" ht="15.75" thickBot="1">
      <c r="A18" s="39" t="s">
        <v>15</v>
      </c>
      <c r="B18" s="40"/>
      <c r="C18" s="99">
        <f>C17</f>
        <v>200</v>
      </c>
      <c r="D18" s="100"/>
      <c r="E18" s="101"/>
      <c r="F18" s="40">
        <f>F17</f>
        <v>6</v>
      </c>
      <c r="G18" s="40">
        <f>G17</f>
        <v>0.2</v>
      </c>
      <c r="H18" s="40">
        <f>H17</f>
        <v>8</v>
      </c>
      <c r="I18" s="40">
        <f>I17</f>
        <v>62</v>
      </c>
      <c r="J18" s="40">
        <f>J17</f>
        <v>2</v>
      </c>
      <c r="K18" s="41"/>
    </row>
    <row r="19" spans="1:11" ht="33" customHeight="1" thickBot="1">
      <c r="A19" s="34" t="s">
        <v>18</v>
      </c>
      <c r="B19" s="53" t="s">
        <v>227</v>
      </c>
      <c r="C19" s="11">
        <v>50</v>
      </c>
      <c r="D19" s="9"/>
      <c r="E19" s="9"/>
      <c r="F19" s="2">
        <v>1.28</v>
      </c>
      <c r="G19" s="2">
        <v>2.81</v>
      </c>
      <c r="H19" s="2">
        <v>3.3</v>
      </c>
      <c r="I19" s="2">
        <v>43.61</v>
      </c>
      <c r="J19" s="2">
        <v>1.97</v>
      </c>
      <c r="K19" s="6" t="s">
        <v>72</v>
      </c>
    </row>
    <row r="20" spans="1:11" s="30" customFormat="1" ht="15.75" thickBot="1">
      <c r="A20" s="34"/>
      <c r="B20" s="15" t="s">
        <v>226</v>
      </c>
      <c r="C20" s="11">
        <v>50</v>
      </c>
      <c r="D20" s="9"/>
      <c r="E20" s="9"/>
      <c r="F20" s="2">
        <v>0.55000000000000004</v>
      </c>
      <c r="G20" s="2">
        <v>0.1</v>
      </c>
      <c r="H20" s="2">
        <v>1.91</v>
      </c>
      <c r="I20" s="2">
        <v>12.05</v>
      </c>
      <c r="J20" s="2">
        <v>12.55</v>
      </c>
      <c r="K20" s="6" t="s">
        <v>228</v>
      </c>
    </row>
    <row r="21" spans="1:11" ht="29.25" customHeight="1" thickBot="1">
      <c r="A21" s="34"/>
      <c r="B21" s="16" t="s">
        <v>53</v>
      </c>
      <c r="C21" s="11">
        <v>164</v>
      </c>
      <c r="D21" s="9">
        <v>9</v>
      </c>
      <c r="E21" s="9">
        <v>7</v>
      </c>
      <c r="F21" s="2">
        <v>8</v>
      </c>
      <c r="G21" s="2">
        <v>5.8</v>
      </c>
      <c r="H21" s="2">
        <v>11.1</v>
      </c>
      <c r="I21" s="2">
        <v>128.69999999999999</v>
      </c>
      <c r="J21" s="2">
        <v>6.1</v>
      </c>
      <c r="K21" s="6" t="s">
        <v>229</v>
      </c>
    </row>
    <row r="22" spans="1:11" ht="15.75" thickBot="1">
      <c r="A22" s="34"/>
      <c r="B22" s="17" t="s">
        <v>54</v>
      </c>
      <c r="C22" s="11">
        <v>60</v>
      </c>
      <c r="D22" s="9"/>
      <c r="E22" s="9"/>
      <c r="F22" s="2">
        <v>11.1</v>
      </c>
      <c r="G22" s="2">
        <v>9.6999999999999993</v>
      </c>
      <c r="H22" s="2">
        <v>9.1</v>
      </c>
      <c r="I22" s="2">
        <v>168</v>
      </c>
      <c r="J22" s="2">
        <v>0.4</v>
      </c>
      <c r="K22" s="6" t="s">
        <v>55</v>
      </c>
    </row>
    <row r="23" spans="1:11" ht="15.75" thickBot="1">
      <c r="A23" s="34"/>
      <c r="B23" s="17" t="s">
        <v>56</v>
      </c>
      <c r="C23" s="11">
        <v>50</v>
      </c>
      <c r="D23" s="9">
        <v>30</v>
      </c>
      <c r="E23" s="9"/>
      <c r="F23" s="2">
        <v>13.4</v>
      </c>
      <c r="G23" s="2">
        <v>9.6</v>
      </c>
      <c r="H23" s="2">
        <v>5.9</v>
      </c>
      <c r="I23" s="2">
        <v>183</v>
      </c>
      <c r="J23" s="2">
        <v>13</v>
      </c>
      <c r="K23" s="6" t="s">
        <v>230</v>
      </c>
    </row>
    <row r="24" spans="1:11" ht="15.75" thickBot="1">
      <c r="A24" s="34"/>
      <c r="B24" s="17" t="s">
        <v>57</v>
      </c>
      <c r="C24" s="11">
        <v>130</v>
      </c>
      <c r="D24" s="9">
        <v>5</v>
      </c>
      <c r="E24" s="9"/>
      <c r="F24" s="2">
        <v>4.76</v>
      </c>
      <c r="G24" s="2">
        <v>4.16</v>
      </c>
      <c r="H24" s="2">
        <v>27.11</v>
      </c>
      <c r="I24" s="2">
        <v>165.42</v>
      </c>
      <c r="J24" s="2">
        <v>0</v>
      </c>
      <c r="K24" s="6" t="s">
        <v>71</v>
      </c>
    </row>
    <row r="25" spans="1:11" ht="15.75" thickBot="1">
      <c r="A25" s="34"/>
      <c r="B25" s="17" t="s">
        <v>58</v>
      </c>
      <c r="C25" s="11">
        <v>180</v>
      </c>
      <c r="D25" s="9"/>
      <c r="E25" s="9"/>
      <c r="F25" s="2">
        <v>0.12</v>
      </c>
      <c r="G25" s="2">
        <v>0.05</v>
      </c>
      <c r="H25" s="2">
        <v>14.82</v>
      </c>
      <c r="I25" s="2">
        <v>62.45</v>
      </c>
      <c r="J25" s="2">
        <v>1.48</v>
      </c>
      <c r="K25" s="6" t="s">
        <v>231</v>
      </c>
    </row>
    <row r="26" spans="1:11" ht="15.75" thickBot="1">
      <c r="A26" s="34"/>
      <c r="B26" s="15" t="s">
        <v>59</v>
      </c>
      <c r="C26" s="18">
        <v>180</v>
      </c>
      <c r="D26" s="9"/>
      <c r="E26" s="9"/>
      <c r="F26" s="2">
        <v>0.04</v>
      </c>
      <c r="G26" s="2">
        <v>0</v>
      </c>
      <c r="H26" s="2">
        <v>13.29</v>
      </c>
      <c r="I26" s="2">
        <v>54.05</v>
      </c>
      <c r="J26" s="2">
        <v>0.69</v>
      </c>
      <c r="K26" s="6" t="s">
        <v>232</v>
      </c>
    </row>
    <row r="27" spans="1:11" ht="15.75" thickBot="1">
      <c r="A27" s="34"/>
      <c r="B27" s="3" t="s">
        <v>23</v>
      </c>
      <c r="C27" s="11">
        <v>30</v>
      </c>
      <c r="D27" s="9"/>
      <c r="E27" s="9"/>
      <c r="F27" s="2">
        <v>2.2200000000000002</v>
      </c>
      <c r="G27" s="2">
        <v>0.18</v>
      </c>
      <c r="H27" s="2">
        <v>14.6</v>
      </c>
      <c r="I27" s="2">
        <v>68.92</v>
      </c>
      <c r="J27" s="2">
        <v>0</v>
      </c>
      <c r="K27" s="6" t="s">
        <v>49</v>
      </c>
    </row>
    <row r="28" spans="1:11" ht="15.75" thickBot="1">
      <c r="A28" s="34"/>
      <c r="B28" s="3" t="s">
        <v>24</v>
      </c>
      <c r="C28" s="11">
        <v>30</v>
      </c>
      <c r="D28" s="9"/>
      <c r="E28" s="9"/>
      <c r="F28" s="2">
        <v>1.93</v>
      </c>
      <c r="G28" s="2">
        <v>0.25</v>
      </c>
      <c r="H28" s="2">
        <v>12.34</v>
      </c>
      <c r="I28" s="57">
        <v>59.35</v>
      </c>
      <c r="J28" s="60">
        <v>0</v>
      </c>
      <c r="K28" s="6" t="s">
        <v>46</v>
      </c>
    </row>
    <row r="29" spans="1:11" s="7" customFormat="1" ht="15.75" thickBot="1">
      <c r="A29" s="39" t="s">
        <v>15</v>
      </c>
      <c r="B29" s="45"/>
      <c r="C29" s="99">
        <f>SUM(C19+C21+C22+C24+C25+C27+C28+D21+D24+E21)</f>
        <v>665</v>
      </c>
      <c r="D29" s="115"/>
      <c r="E29" s="93"/>
      <c r="F29" s="40">
        <f>SUM(F19+F21+F22+F24+F25+F27+F28)</f>
        <v>29.41</v>
      </c>
      <c r="G29" s="40">
        <f t="shared" ref="G29:J29" si="0">SUM(G19+G21+G22+G24+G25+G27+G28)</f>
        <v>22.95</v>
      </c>
      <c r="H29" s="40">
        <f t="shared" si="0"/>
        <v>92.37</v>
      </c>
      <c r="I29" s="40">
        <f t="shared" si="0"/>
        <v>696.45</v>
      </c>
      <c r="J29" s="40">
        <f t="shared" si="0"/>
        <v>9.9500000000000011</v>
      </c>
      <c r="K29" s="41"/>
    </row>
    <row r="30" spans="1:11" ht="15.75" thickBot="1">
      <c r="A30" s="34" t="s">
        <v>25</v>
      </c>
      <c r="B30" s="15" t="s">
        <v>60</v>
      </c>
      <c r="C30" s="11">
        <v>60</v>
      </c>
      <c r="D30" s="9"/>
      <c r="E30" s="9"/>
      <c r="F30" s="2">
        <v>5.46</v>
      </c>
      <c r="G30" s="2">
        <v>4.2</v>
      </c>
      <c r="H30" s="2">
        <v>31.99</v>
      </c>
      <c r="I30" s="2">
        <v>192.96</v>
      </c>
      <c r="J30" s="2">
        <v>0.08</v>
      </c>
      <c r="K30" s="6" t="s">
        <v>233</v>
      </c>
    </row>
    <row r="31" spans="1:11" ht="15.75" thickBot="1">
      <c r="A31" s="34"/>
      <c r="B31" s="15" t="s">
        <v>37</v>
      </c>
      <c r="C31" s="11">
        <v>190</v>
      </c>
      <c r="D31" s="9"/>
      <c r="E31" s="9"/>
      <c r="F31" s="2">
        <v>0.9</v>
      </c>
      <c r="G31" s="2">
        <v>0.18</v>
      </c>
      <c r="H31" s="2">
        <v>18.97</v>
      </c>
      <c r="I31" s="2">
        <v>81.7</v>
      </c>
      <c r="J31" s="2">
        <v>1.65</v>
      </c>
      <c r="K31" s="6" t="s">
        <v>234</v>
      </c>
    </row>
    <row r="32" spans="1:11" s="7" customFormat="1" ht="15.75" thickBot="1">
      <c r="A32" s="39" t="s">
        <v>15</v>
      </c>
      <c r="B32" s="45"/>
      <c r="C32" s="96">
        <f>SUM(C30+C31)</f>
        <v>250</v>
      </c>
      <c r="D32" s="97"/>
      <c r="E32" s="101"/>
      <c r="F32" s="40">
        <f>SUM(F30:F31)</f>
        <v>6.36</v>
      </c>
      <c r="G32" s="40">
        <f>SUM(G30:G31)</f>
        <v>4.38</v>
      </c>
      <c r="H32" s="40">
        <f t="shared" ref="H32:J32" si="1">SUM(H30:H31)</f>
        <v>50.959999999999994</v>
      </c>
      <c r="I32" s="40">
        <f t="shared" si="1"/>
        <v>274.66000000000003</v>
      </c>
      <c r="J32" s="40">
        <f t="shared" si="1"/>
        <v>1.73</v>
      </c>
      <c r="K32" s="41"/>
    </row>
    <row r="33" spans="1:11" ht="15.75" thickBot="1">
      <c r="A33" s="34" t="s">
        <v>27</v>
      </c>
      <c r="B33" s="17" t="s">
        <v>62</v>
      </c>
      <c r="C33" s="11">
        <v>200</v>
      </c>
      <c r="D33" s="9"/>
      <c r="E33" s="9"/>
      <c r="F33" s="2">
        <v>4.46</v>
      </c>
      <c r="G33" s="2">
        <v>7.31</v>
      </c>
      <c r="H33" s="2">
        <v>25.69</v>
      </c>
      <c r="I33" s="2">
        <v>187.15</v>
      </c>
      <c r="J33" s="2">
        <v>11.92</v>
      </c>
      <c r="K33" s="6" t="s">
        <v>236</v>
      </c>
    </row>
    <row r="34" spans="1:11" ht="27.75" thickBot="1">
      <c r="A34" s="34"/>
      <c r="B34" s="17" t="s">
        <v>63</v>
      </c>
      <c r="C34" s="11">
        <v>200</v>
      </c>
      <c r="D34" s="9"/>
      <c r="E34" s="9"/>
      <c r="F34" s="2">
        <v>4.62</v>
      </c>
      <c r="G34" s="2">
        <v>7.39</v>
      </c>
      <c r="H34" s="2">
        <v>26.55</v>
      </c>
      <c r="I34" s="2">
        <v>199.29</v>
      </c>
      <c r="J34" s="2">
        <v>11.45</v>
      </c>
      <c r="K34" s="6" t="s">
        <v>235</v>
      </c>
    </row>
    <row r="35" spans="1:11" ht="15.75" thickBot="1">
      <c r="A35" s="34"/>
      <c r="B35" s="23" t="s">
        <v>42</v>
      </c>
      <c r="C35" s="11">
        <v>200</v>
      </c>
      <c r="D35" s="9"/>
      <c r="E35" s="9"/>
      <c r="F35" s="2">
        <v>0.12</v>
      </c>
      <c r="G35" s="2">
        <v>0</v>
      </c>
      <c r="H35" s="2">
        <v>7.79</v>
      </c>
      <c r="I35" s="2">
        <v>31.64</v>
      </c>
      <c r="J35" s="2">
        <v>0.02</v>
      </c>
      <c r="K35" s="6" t="s">
        <v>64</v>
      </c>
    </row>
    <row r="36" spans="1:11" ht="15.75" thickBot="1">
      <c r="A36" s="34"/>
      <c r="B36" s="3" t="s">
        <v>23</v>
      </c>
      <c r="C36" s="11">
        <v>20</v>
      </c>
      <c r="D36" s="9"/>
      <c r="E36" s="9"/>
      <c r="F36" s="2">
        <v>1.48</v>
      </c>
      <c r="G36" s="2">
        <v>0.12</v>
      </c>
      <c r="H36" s="2">
        <v>9.74</v>
      </c>
      <c r="I36" s="2">
        <v>45.94</v>
      </c>
      <c r="J36" s="2">
        <v>0</v>
      </c>
      <c r="K36" s="6" t="s">
        <v>49</v>
      </c>
    </row>
    <row r="37" spans="1:11" ht="15.75" thickBot="1">
      <c r="A37" s="34"/>
      <c r="B37" s="3" t="s">
        <v>24</v>
      </c>
      <c r="C37" s="11">
        <v>20</v>
      </c>
      <c r="D37" s="9"/>
      <c r="E37" s="9"/>
      <c r="F37" s="2">
        <v>1.28</v>
      </c>
      <c r="G37" s="2">
        <v>0.17</v>
      </c>
      <c r="H37" s="2">
        <v>8.23</v>
      </c>
      <c r="I37" s="2">
        <v>39.57</v>
      </c>
      <c r="J37" s="2">
        <v>0</v>
      </c>
      <c r="K37" s="6" t="s">
        <v>46</v>
      </c>
    </row>
    <row r="38" spans="1:11" s="7" customFormat="1" ht="15.75" thickBot="1">
      <c r="A38" s="39" t="s">
        <v>15</v>
      </c>
      <c r="B38" s="43"/>
      <c r="C38" s="99">
        <f>SUM(C33+C35+C36+C37)</f>
        <v>440</v>
      </c>
      <c r="D38" s="104"/>
      <c r="E38" s="93"/>
      <c r="F38" s="40">
        <f>SUM(F33+F35+F36+F37)</f>
        <v>7.3400000000000007</v>
      </c>
      <c r="G38" s="40">
        <f t="shared" ref="G38:J38" si="2">SUM(G33+G35+G36+G37)</f>
        <v>7.6</v>
      </c>
      <c r="H38" s="40">
        <f t="shared" si="2"/>
        <v>51.45</v>
      </c>
      <c r="I38" s="40">
        <f t="shared" si="2"/>
        <v>304.3</v>
      </c>
      <c r="J38" s="40">
        <f t="shared" si="2"/>
        <v>11.94</v>
      </c>
      <c r="K38" s="40"/>
    </row>
    <row r="39" spans="1:11" s="8" customFormat="1" ht="41.25" thickBot="1">
      <c r="A39" s="47" t="s">
        <v>167</v>
      </c>
      <c r="B39" s="48"/>
      <c r="C39" s="91">
        <f>SUM(C16+C18+C29+C32+C38)</f>
        <v>1940</v>
      </c>
      <c r="D39" s="92"/>
      <c r="E39" s="93"/>
      <c r="F39" s="49">
        <f>SUM(F16+F18+F29+F32+F38)</f>
        <v>78.28</v>
      </c>
      <c r="G39" s="49">
        <f>SUM(G16+G18+G29+G32+G38)</f>
        <v>52.94</v>
      </c>
      <c r="H39" s="49">
        <f>SUM(H16+H18+H29+H32+H38)</f>
        <v>261.10999999999996</v>
      </c>
      <c r="I39" s="49">
        <f>SUM(I16+I18+I29+I32+I38)</f>
        <v>1854.21</v>
      </c>
      <c r="J39" s="49">
        <f>SUM(J16+J18+J29+J32+J38)</f>
        <v>26.340000000000003</v>
      </c>
      <c r="K39" s="49"/>
    </row>
    <row r="40" spans="1:11" ht="15.75">
      <c r="A40" s="5"/>
    </row>
  </sheetData>
  <mergeCells count="16">
    <mergeCell ref="F1:K1"/>
    <mergeCell ref="F2:K2"/>
    <mergeCell ref="F3:H3"/>
    <mergeCell ref="B5:K5"/>
    <mergeCell ref="A8:A9"/>
    <mergeCell ref="B8:B9"/>
    <mergeCell ref="F8:H8"/>
    <mergeCell ref="I8:I9"/>
    <mergeCell ref="J8:J9"/>
    <mergeCell ref="C38:E38"/>
    <mergeCell ref="C39:E39"/>
    <mergeCell ref="C16:E16"/>
    <mergeCell ref="C18:E18"/>
    <mergeCell ref="C8:E9"/>
    <mergeCell ref="C29:E29"/>
    <mergeCell ref="C32:E32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sqref="A1:XFD4"/>
    </sheetView>
  </sheetViews>
  <sheetFormatPr defaultRowHeight="15"/>
  <cols>
    <col min="1" max="1" width="10.28515625" style="14" customWidth="1"/>
    <col min="2" max="2" width="27" style="14" customWidth="1"/>
    <col min="3" max="3" width="10.85546875" style="12" customWidth="1"/>
    <col min="4" max="4" width="8.28515625" style="12" customWidth="1"/>
    <col min="5" max="5" width="7.28515625" style="12" customWidth="1"/>
    <col min="6" max="6" width="12.28515625" style="14" customWidth="1"/>
    <col min="7" max="7" width="11" style="14" customWidth="1"/>
    <col min="8" max="8" width="11.7109375" style="14" customWidth="1"/>
    <col min="9" max="9" width="11" style="14" customWidth="1"/>
    <col min="10" max="10" width="10.42578125" style="14" customWidth="1"/>
    <col min="11" max="11" width="9.28515625" style="14" customWidth="1"/>
    <col min="12" max="16384" width="9.140625" style="14"/>
  </cols>
  <sheetData>
    <row r="1" spans="1:11" s="32" customFormat="1">
      <c r="B1" s="56"/>
      <c r="C1" s="61"/>
      <c r="D1" s="38"/>
      <c r="E1" s="38"/>
      <c r="F1" s="88" t="s">
        <v>263</v>
      </c>
      <c r="G1" s="89"/>
      <c r="H1" s="89"/>
      <c r="I1" s="89"/>
      <c r="J1" s="89"/>
      <c r="K1" s="89"/>
    </row>
    <row r="2" spans="1:11" s="32" customFormat="1">
      <c r="B2" s="56"/>
      <c r="C2" s="61"/>
      <c r="D2" s="38"/>
      <c r="E2" s="38"/>
      <c r="F2" s="90" t="s">
        <v>148</v>
      </c>
      <c r="G2" s="88"/>
      <c r="H2" s="88"/>
      <c r="I2" s="88"/>
      <c r="J2" s="88"/>
      <c r="K2" s="88"/>
    </row>
    <row r="3" spans="1:11" s="32" customFormat="1" ht="23.25" customHeight="1">
      <c r="B3" s="56"/>
      <c r="C3" s="61"/>
      <c r="D3" s="38"/>
      <c r="E3" s="38"/>
      <c r="F3" s="90"/>
      <c r="G3" s="88"/>
      <c r="H3" s="88"/>
      <c r="I3" s="62"/>
      <c r="J3" s="62"/>
      <c r="K3" s="62" t="s">
        <v>264</v>
      </c>
    </row>
    <row r="4" spans="1:11" s="32" customFormat="1" ht="21.75" customHeight="1">
      <c r="B4" s="56"/>
      <c r="C4" s="61"/>
      <c r="D4" s="38"/>
      <c r="E4" s="38"/>
      <c r="F4" s="62"/>
      <c r="G4" s="62"/>
      <c r="H4" s="62"/>
      <c r="I4" s="62"/>
      <c r="J4" s="62"/>
      <c r="K4" s="62" t="s">
        <v>265</v>
      </c>
    </row>
    <row r="5" spans="1:11" ht="21" customHeight="1">
      <c r="B5" s="94" t="s">
        <v>50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>
      <c r="B6" s="36" t="s">
        <v>160</v>
      </c>
      <c r="C6" s="37"/>
      <c r="D6" s="38"/>
      <c r="E6" s="38"/>
      <c r="F6" s="38"/>
      <c r="G6" s="37"/>
      <c r="H6" s="37"/>
      <c r="I6" s="37"/>
      <c r="J6" s="37"/>
      <c r="K6" s="37"/>
    </row>
    <row r="7" spans="1:11" ht="15.75" thickBot="1"/>
    <row r="8" spans="1:11" ht="26.25" customHeight="1" thickBot="1">
      <c r="A8" s="77" t="s">
        <v>0</v>
      </c>
      <c r="B8" s="77" t="s">
        <v>1</v>
      </c>
      <c r="C8" s="79" t="s">
        <v>2</v>
      </c>
      <c r="D8" s="80"/>
      <c r="E8" s="81"/>
      <c r="F8" s="85" t="s">
        <v>3</v>
      </c>
      <c r="G8" s="86"/>
      <c r="H8" s="87"/>
      <c r="I8" s="77" t="s">
        <v>4</v>
      </c>
      <c r="J8" s="77" t="s">
        <v>5</v>
      </c>
      <c r="K8" s="1" t="s">
        <v>6</v>
      </c>
    </row>
    <row r="9" spans="1:11" ht="27.75" thickBot="1">
      <c r="A9" s="78"/>
      <c r="B9" s="78"/>
      <c r="C9" s="82"/>
      <c r="D9" s="83"/>
      <c r="E9" s="84"/>
      <c r="F9" s="2" t="s">
        <v>8</v>
      </c>
      <c r="G9" s="2" t="s">
        <v>9</v>
      </c>
      <c r="H9" s="2" t="s">
        <v>10</v>
      </c>
      <c r="I9" s="78"/>
      <c r="J9" s="78"/>
      <c r="K9" s="2" t="s">
        <v>7</v>
      </c>
    </row>
    <row r="10" spans="1:11" ht="15.75" thickBot="1">
      <c r="A10" s="34" t="s">
        <v>65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4" t="s">
        <v>12</v>
      </c>
      <c r="B11" s="3" t="s">
        <v>256</v>
      </c>
      <c r="C11" s="9">
        <v>180</v>
      </c>
      <c r="D11" s="9">
        <v>4</v>
      </c>
      <c r="E11" s="9"/>
      <c r="F11" s="2">
        <v>6.57</v>
      </c>
      <c r="G11" s="2">
        <v>7.36</v>
      </c>
      <c r="H11" s="2">
        <v>23.64</v>
      </c>
      <c r="I11" s="2">
        <v>187.91</v>
      </c>
      <c r="J11" s="2">
        <v>0.61</v>
      </c>
      <c r="K11" s="6" t="s">
        <v>45</v>
      </c>
    </row>
    <row r="12" spans="1:11" s="32" customFormat="1" ht="15.75" thickBot="1">
      <c r="A12" s="51"/>
      <c r="B12" s="3" t="s">
        <v>173</v>
      </c>
      <c r="C12" s="9">
        <v>30</v>
      </c>
      <c r="D12" s="9"/>
      <c r="E12" s="9"/>
      <c r="F12" s="2">
        <v>2.25</v>
      </c>
      <c r="G12" s="2">
        <v>0.87</v>
      </c>
      <c r="H12" s="2">
        <v>15.42</v>
      </c>
      <c r="I12" s="2">
        <v>78.599999999999994</v>
      </c>
      <c r="J12" s="2">
        <v>0</v>
      </c>
      <c r="K12" s="6" t="s">
        <v>109</v>
      </c>
    </row>
    <row r="13" spans="1:11" ht="15.75" thickBot="1">
      <c r="A13" s="34"/>
      <c r="B13" s="4" t="s">
        <v>174</v>
      </c>
      <c r="C13" s="9">
        <v>6</v>
      </c>
      <c r="D13" s="10"/>
      <c r="E13" s="10"/>
      <c r="F13" s="2">
        <v>0.06</v>
      </c>
      <c r="G13" s="2">
        <v>4.9800000000000004</v>
      </c>
      <c r="H13" s="2">
        <v>0.06</v>
      </c>
      <c r="I13" s="2">
        <v>45</v>
      </c>
      <c r="J13" s="2">
        <v>0</v>
      </c>
      <c r="K13" s="6" t="s">
        <v>175</v>
      </c>
    </row>
    <row r="14" spans="1:11" ht="15.75" thickBot="1">
      <c r="A14" s="34"/>
      <c r="B14" s="4" t="s">
        <v>66</v>
      </c>
      <c r="C14" s="9">
        <v>180</v>
      </c>
      <c r="D14" s="9"/>
      <c r="E14" s="9"/>
      <c r="F14" s="2">
        <v>4.8</v>
      </c>
      <c r="G14" s="2">
        <v>4.8</v>
      </c>
      <c r="H14" s="20">
        <v>17</v>
      </c>
      <c r="I14" s="2">
        <v>130.6</v>
      </c>
      <c r="J14" s="2">
        <v>0.7</v>
      </c>
      <c r="K14" s="6" t="s">
        <v>67</v>
      </c>
    </row>
    <row r="15" spans="1:11" s="7" customFormat="1" ht="15.75" thickBot="1">
      <c r="A15" s="39" t="s">
        <v>15</v>
      </c>
      <c r="B15" s="40"/>
      <c r="C15" s="106" t="s">
        <v>237</v>
      </c>
      <c r="D15" s="105"/>
      <c r="E15" s="98"/>
      <c r="F15" s="40">
        <f>SUM(F11:F14)</f>
        <v>13.68</v>
      </c>
      <c r="G15" s="40">
        <f>SUM(G11:G14)</f>
        <v>18.010000000000002</v>
      </c>
      <c r="H15" s="40">
        <f>SUM(H11:H14)</f>
        <v>56.120000000000005</v>
      </c>
      <c r="I15" s="40">
        <f>SUM(I11:I14)</f>
        <v>442.11</v>
      </c>
      <c r="J15" s="40">
        <f>SUM(J11:J14)</f>
        <v>1.31</v>
      </c>
      <c r="K15" s="41"/>
    </row>
    <row r="16" spans="1:11" ht="15.75" thickBot="1">
      <c r="A16" s="34" t="s">
        <v>16</v>
      </c>
      <c r="B16" s="3" t="s">
        <v>37</v>
      </c>
      <c r="C16" s="9">
        <v>200</v>
      </c>
      <c r="D16" s="9"/>
      <c r="E16" s="9"/>
      <c r="F16" s="2">
        <v>0.3</v>
      </c>
      <c r="G16" s="2">
        <v>0</v>
      </c>
      <c r="H16" s="2">
        <v>16.5</v>
      </c>
      <c r="I16" s="2">
        <v>68</v>
      </c>
      <c r="J16" s="2">
        <v>6</v>
      </c>
      <c r="K16" s="6" t="s">
        <v>179</v>
      </c>
    </row>
    <row r="17" spans="1:11" s="7" customFormat="1" ht="15.75" thickBot="1">
      <c r="A17" s="39" t="s">
        <v>15</v>
      </c>
      <c r="B17" s="40"/>
      <c r="C17" s="99">
        <f>C16</f>
        <v>200</v>
      </c>
      <c r="D17" s="100"/>
      <c r="E17" s="101"/>
      <c r="F17" s="40">
        <f>F16</f>
        <v>0.3</v>
      </c>
      <c r="G17" s="40">
        <f>G16</f>
        <v>0</v>
      </c>
      <c r="H17" s="40">
        <f>H16</f>
        <v>16.5</v>
      </c>
      <c r="I17" s="40">
        <f>I16</f>
        <v>68</v>
      </c>
      <c r="J17" s="40">
        <f>J16</f>
        <v>6</v>
      </c>
      <c r="K17" s="41"/>
    </row>
    <row r="18" spans="1:11" ht="27.75" thickBot="1">
      <c r="A18" s="34" t="s">
        <v>18</v>
      </c>
      <c r="B18" s="3" t="s">
        <v>257</v>
      </c>
      <c r="C18" s="11">
        <v>50</v>
      </c>
      <c r="D18" s="9"/>
      <c r="E18" s="9"/>
      <c r="F18" s="2">
        <v>0.71</v>
      </c>
      <c r="G18" s="2">
        <v>2.5</v>
      </c>
      <c r="H18" s="2">
        <v>7.21</v>
      </c>
      <c r="I18" s="2">
        <v>54.54</v>
      </c>
      <c r="J18" s="2">
        <v>1.7</v>
      </c>
      <c r="K18" s="6" t="s">
        <v>238</v>
      </c>
    </row>
    <row r="19" spans="1:11" s="32" customFormat="1" ht="15.75" thickBot="1">
      <c r="A19" s="51"/>
      <c r="B19" s="3" t="s">
        <v>239</v>
      </c>
      <c r="C19" s="11">
        <v>50</v>
      </c>
      <c r="D19" s="9"/>
      <c r="E19" s="9"/>
      <c r="F19" s="2">
        <v>0.45</v>
      </c>
      <c r="G19" s="2">
        <v>3.55</v>
      </c>
      <c r="H19" s="2">
        <v>1.39</v>
      </c>
      <c r="I19" s="2">
        <v>39.130000000000003</v>
      </c>
      <c r="J19" s="2">
        <v>2.2799999999999998</v>
      </c>
      <c r="K19" s="6" t="s">
        <v>175</v>
      </c>
    </row>
    <row r="20" spans="1:11" ht="27.75" thickBot="1">
      <c r="A20" s="34"/>
      <c r="B20" s="3" t="s">
        <v>68</v>
      </c>
      <c r="C20" s="11">
        <v>164</v>
      </c>
      <c r="D20" s="9">
        <v>9</v>
      </c>
      <c r="E20" s="9">
        <v>7</v>
      </c>
      <c r="F20" s="2">
        <v>4.04</v>
      </c>
      <c r="G20" s="2">
        <v>5.39</v>
      </c>
      <c r="H20" s="2">
        <v>7.81</v>
      </c>
      <c r="I20" s="2">
        <v>96.19</v>
      </c>
      <c r="J20" s="2">
        <v>6.13</v>
      </c>
      <c r="K20" s="6" t="s">
        <v>69</v>
      </c>
    </row>
    <row r="21" spans="1:11" ht="15.75" thickBot="1">
      <c r="A21" s="34"/>
      <c r="B21" s="3" t="s">
        <v>70</v>
      </c>
      <c r="C21" s="11">
        <v>140</v>
      </c>
      <c r="D21" s="9">
        <v>40</v>
      </c>
      <c r="E21" s="9"/>
      <c r="F21" s="2">
        <v>20.63</v>
      </c>
      <c r="G21" s="2">
        <v>20.51</v>
      </c>
      <c r="H21" s="2">
        <v>30.23</v>
      </c>
      <c r="I21" s="2">
        <v>388.7</v>
      </c>
      <c r="J21" s="2">
        <v>1.2</v>
      </c>
      <c r="K21" s="6" t="s">
        <v>242</v>
      </c>
    </row>
    <row r="22" spans="1:11" ht="15.75" thickBot="1">
      <c r="A22" s="34"/>
      <c r="B22" s="3" t="s">
        <v>241</v>
      </c>
      <c r="C22" s="11">
        <v>140</v>
      </c>
      <c r="D22" s="9">
        <v>40</v>
      </c>
      <c r="E22" s="9"/>
      <c r="F22" s="2">
        <v>17.489999999999998</v>
      </c>
      <c r="G22" s="2">
        <v>20.3</v>
      </c>
      <c r="H22" s="2">
        <v>30.32</v>
      </c>
      <c r="I22" s="2">
        <v>274.27999999999997</v>
      </c>
      <c r="J22" s="2">
        <v>1.86</v>
      </c>
      <c r="K22" s="6" t="s">
        <v>240</v>
      </c>
    </row>
    <row r="23" spans="1:11" ht="27.75" thickBot="1">
      <c r="A23" s="34"/>
      <c r="B23" s="3" t="s">
        <v>258</v>
      </c>
      <c r="C23" s="11">
        <v>180</v>
      </c>
      <c r="D23" s="9"/>
      <c r="E23" s="9"/>
      <c r="F23" s="2">
        <v>0.08</v>
      </c>
      <c r="G23" s="2">
        <v>0.08</v>
      </c>
      <c r="H23" s="2">
        <v>8.73</v>
      </c>
      <c r="I23" s="2">
        <v>36.44</v>
      </c>
      <c r="J23" s="2">
        <v>0.82</v>
      </c>
      <c r="K23" s="6" t="s">
        <v>183</v>
      </c>
    </row>
    <row r="24" spans="1:11" s="32" customFormat="1" ht="15.75" thickBot="1">
      <c r="A24" s="54"/>
      <c r="B24" s="3" t="s">
        <v>259</v>
      </c>
      <c r="C24" s="11">
        <v>180</v>
      </c>
      <c r="D24" s="9"/>
      <c r="E24" s="9"/>
      <c r="F24" s="2">
        <v>0.2</v>
      </c>
      <c r="G24" s="2">
        <v>0.08</v>
      </c>
      <c r="H24" s="2">
        <v>8.24</v>
      </c>
      <c r="I24" s="2">
        <v>35.840000000000003</v>
      </c>
      <c r="J24" s="2">
        <v>16.399999999999999</v>
      </c>
      <c r="K24" s="6" t="s">
        <v>260</v>
      </c>
    </row>
    <row r="25" spans="1:11" ht="15.75" thickBot="1">
      <c r="A25" s="34"/>
      <c r="B25" s="3" t="s">
        <v>23</v>
      </c>
      <c r="C25" s="11">
        <v>30</v>
      </c>
      <c r="D25" s="9"/>
      <c r="E25" s="9"/>
      <c r="F25" s="2">
        <v>2.2200000000000002</v>
      </c>
      <c r="G25" s="2">
        <v>0.18</v>
      </c>
      <c r="H25" s="2">
        <v>14.6</v>
      </c>
      <c r="I25" s="2">
        <v>68.92</v>
      </c>
      <c r="J25" s="2">
        <v>0</v>
      </c>
      <c r="K25" s="6" t="s">
        <v>49</v>
      </c>
    </row>
    <row r="26" spans="1:11" ht="15.75" thickBot="1">
      <c r="A26" s="34"/>
      <c r="B26" s="3" t="s">
        <v>24</v>
      </c>
      <c r="C26" s="11">
        <v>30</v>
      </c>
      <c r="D26" s="9"/>
      <c r="E26" s="9"/>
      <c r="F26" s="2">
        <v>1.93</v>
      </c>
      <c r="G26" s="2">
        <v>0.25</v>
      </c>
      <c r="H26" s="2">
        <v>12.34</v>
      </c>
      <c r="I26" s="57">
        <v>59.35</v>
      </c>
      <c r="J26" s="60">
        <v>0</v>
      </c>
      <c r="K26" s="6" t="s">
        <v>46</v>
      </c>
    </row>
    <row r="27" spans="1:11" s="7" customFormat="1" ht="15.75" thickBot="1">
      <c r="A27" s="39" t="s">
        <v>15</v>
      </c>
      <c r="B27" s="43"/>
      <c r="C27" s="102">
        <f>SUM(C18+C20+C22+C23+C25+C26+D20+D22+E20)</f>
        <v>650</v>
      </c>
      <c r="D27" s="103"/>
      <c r="E27" s="44"/>
      <c r="F27" s="40">
        <f>SUM(F18+F20+F22+F23+F25+F26)</f>
        <v>26.469999999999995</v>
      </c>
      <c r="G27" s="40">
        <f>SUM(G18+G20+G22+G23+G25+G26)</f>
        <v>28.7</v>
      </c>
      <c r="H27" s="40">
        <f>SUM(H18+H20+H22+H23+H25+H26)</f>
        <v>81.010000000000005</v>
      </c>
      <c r="I27" s="40">
        <f>SUM(I18+I20+I22+I23+I25+I26)</f>
        <v>589.72</v>
      </c>
      <c r="J27" s="40">
        <f>SUM(J18+J20+J22+J23+J25+J26)</f>
        <v>10.51</v>
      </c>
      <c r="K27" s="41"/>
    </row>
    <row r="28" spans="1:11" ht="27.75" thickBot="1">
      <c r="A28" s="34" t="s">
        <v>25</v>
      </c>
      <c r="B28" s="3" t="s">
        <v>243</v>
      </c>
      <c r="C28" s="11">
        <v>60</v>
      </c>
      <c r="D28" s="9"/>
      <c r="E28" s="9"/>
      <c r="F28" s="2">
        <v>3.2</v>
      </c>
      <c r="G28" s="2">
        <v>1.2</v>
      </c>
      <c r="H28" s="2">
        <v>37.130000000000003</v>
      </c>
      <c r="I28" s="2">
        <v>171.23</v>
      </c>
      <c r="J28" s="2">
        <v>9.6</v>
      </c>
      <c r="K28" s="6" t="s">
        <v>244</v>
      </c>
    </row>
    <row r="29" spans="1:11" ht="27.75" thickBot="1">
      <c r="A29" s="34"/>
      <c r="B29" s="3" t="s">
        <v>17</v>
      </c>
      <c r="C29" s="11">
        <v>190</v>
      </c>
      <c r="D29" s="9"/>
      <c r="E29" s="9"/>
      <c r="F29" s="2">
        <v>5.7</v>
      </c>
      <c r="G29" s="2">
        <v>1.9</v>
      </c>
      <c r="H29" s="2">
        <v>7.98</v>
      </c>
      <c r="I29" s="2">
        <v>76</v>
      </c>
      <c r="J29" s="2">
        <v>0.95</v>
      </c>
      <c r="K29" s="6" t="s">
        <v>144</v>
      </c>
    </row>
    <row r="30" spans="1:11" s="7" customFormat="1" ht="15.75" thickBot="1">
      <c r="A30" s="39" t="s">
        <v>15</v>
      </c>
      <c r="B30" s="45"/>
      <c r="C30" s="96">
        <f>SUM(C28:C29)</f>
        <v>250</v>
      </c>
      <c r="D30" s="97"/>
      <c r="E30" s="101"/>
      <c r="F30" s="40">
        <f>SUM(F28:F29)</f>
        <v>8.9</v>
      </c>
      <c r="G30" s="40">
        <f>SUM(G28:G29)</f>
        <v>3.0999999999999996</v>
      </c>
      <c r="H30" s="40">
        <f>SUM(H28:H29)</f>
        <v>45.11</v>
      </c>
      <c r="I30" s="40">
        <f>SUM(I28:I29)</f>
        <v>247.23</v>
      </c>
      <c r="J30" s="40">
        <f>SUM(J28:J29)</f>
        <v>10.549999999999999</v>
      </c>
      <c r="K30" s="41"/>
    </row>
    <row r="31" spans="1:11" ht="15.75" thickBot="1">
      <c r="A31" s="34" t="s">
        <v>27</v>
      </c>
      <c r="B31" s="3" t="s">
        <v>73</v>
      </c>
      <c r="C31" s="11">
        <v>160</v>
      </c>
      <c r="D31" s="9"/>
      <c r="E31" s="9"/>
      <c r="F31" s="2">
        <v>30.83</v>
      </c>
      <c r="G31" s="2">
        <v>19.2</v>
      </c>
      <c r="H31" s="2">
        <v>4.3600000000000003</v>
      </c>
      <c r="I31" s="2">
        <v>311.20999999999998</v>
      </c>
      <c r="J31" s="2">
        <v>0</v>
      </c>
      <c r="K31" s="6" t="s">
        <v>74</v>
      </c>
    </row>
    <row r="32" spans="1:11" ht="15.75" thickBot="1">
      <c r="A32" s="34"/>
      <c r="B32" s="3" t="s">
        <v>75</v>
      </c>
      <c r="C32" s="50">
        <v>180</v>
      </c>
      <c r="D32" s="9"/>
      <c r="E32" s="9"/>
      <c r="F32" s="2">
        <v>0.36</v>
      </c>
      <c r="G32" s="2">
        <v>0</v>
      </c>
      <c r="H32" s="2">
        <v>12</v>
      </c>
      <c r="I32" s="2">
        <v>49.7</v>
      </c>
      <c r="J32" s="2">
        <v>0.09</v>
      </c>
      <c r="K32" s="6" t="s">
        <v>64</v>
      </c>
    </row>
    <row r="33" spans="1:11" ht="15.75" thickBot="1">
      <c r="A33" s="34"/>
      <c r="B33" s="3" t="s">
        <v>23</v>
      </c>
      <c r="C33" s="11">
        <v>20</v>
      </c>
      <c r="D33" s="9"/>
      <c r="E33" s="9"/>
      <c r="F33" s="2">
        <v>1.48</v>
      </c>
      <c r="G33" s="2">
        <v>0.12</v>
      </c>
      <c r="H33" s="2">
        <v>9.74</v>
      </c>
      <c r="I33" s="2">
        <v>45.94</v>
      </c>
      <c r="J33" s="2">
        <v>0</v>
      </c>
      <c r="K33" s="6" t="s">
        <v>49</v>
      </c>
    </row>
    <row r="34" spans="1:11" ht="15.75" thickBot="1">
      <c r="A34" s="34"/>
      <c r="B34" s="3" t="s">
        <v>24</v>
      </c>
      <c r="C34" s="11">
        <v>20</v>
      </c>
      <c r="D34" s="9"/>
      <c r="E34" s="9"/>
      <c r="F34" s="2">
        <v>1.28</v>
      </c>
      <c r="G34" s="2">
        <v>0.17</v>
      </c>
      <c r="H34" s="2">
        <v>8.23</v>
      </c>
      <c r="I34" s="2">
        <v>39.57</v>
      </c>
      <c r="J34" s="2">
        <v>0</v>
      </c>
      <c r="K34" s="6" t="s">
        <v>46</v>
      </c>
    </row>
    <row r="35" spans="1:11" ht="15.75" thickBot="1">
      <c r="A35" s="34"/>
      <c r="B35" s="3" t="s">
        <v>33</v>
      </c>
      <c r="C35" s="11">
        <v>70</v>
      </c>
      <c r="D35" s="9"/>
      <c r="E35" s="9"/>
      <c r="F35" s="2">
        <v>0.32</v>
      </c>
      <c r="G35" s="2">
        <v>0.32</v>
      </c>
      <c r="H35" s="2">
        <v>7.84</v>
      </c>
      <c r="I35" s="2">
        <v>37.6</v>
      </c>
      <c r="J35" s="2">
        <v>8</v>
      </c>
      <c r="K35" s="6" t="s">
        <v>211</v>
      </c>
    </row>
    <row r="36" spans="1:11" s="7" customFormat="1" ht="15.75" thickBot="1">
      <c r="A36" s="39" t="s">
        <v>15</v>
      </c>
      <c r="B36" s="43"/>
      <c r="C36" s="99">
        <f>SUM(C31:C35)</f>
        <v>450</v>
      </c>
      <c r="D36" s="104"/>
      <c r="E36" s="93"/>
      <c r="F36" s="40">
        <f>SUM(F31:F35)</f>
        <v>34.269999999999996</v>
      </c>
      <c r="G36" s="40">
        <f>SUM(G31:G35)</f>
        <v>19.810000000000002</v>
      </c>
      <c r="H36" s="40">
        <f>SUM(H31:H35)</f>
        <v>42.17</v>
      </c>
      <c r="I36" s="40">
        <f>SUM(I31:I35)</f>
        <v>484.02</v>
      </c>
      <c r="J36" s="40">
        <f>SUM(J31:J35)</f>
        <v>8.09</v>
      </c>
      <c r="K36" s="40"/>
    </row>
    <row r="37" spans="1:11" s="8" customFormat="1" ht="41.25" thickBot="1">
      <c r="A37" s="47" t="s">
        <v>168</v>
      </c>
      <c r="B37" s="48"/>
      <c r="C37" s="91">
        <f>SUM(C15+C17+C27+C30+C36)</f>
        <v>1950</v>
      </c>
      <c r="D37" s="92"/>
      <c r="E37" s="93"/>
      <c r="F37" s="49">
        <f>SUM(F15+F17+F27+F30+F36)</f>
        <v>83.61999999999999</v>
      </c>
      <c r="G37" s="49">
        <f>SUM(G15+G17+G27+G30+G36)</f>
        <v>69.62</v>
      </c>
      <c r="H37" s="49">
        <f>SUM(H15+H17+H27+H30+H36)</f>
        <v>240.91000000000003</v>
      </c>
      <c r="I37" s="49">
        <f>SUM(I15+I17+I27+I30+I36)</f>
        <v>1831.08</v>
      </c>
      <c r="J37" s="49">
        <f>SUM(J15+J17+J27+J30+J36)</f>
        <v>36.459999999999994</v>
      </c>
      <c r="K37" s="49"/>
    </row>
    <row r="38" spans="1:11" ht="15.75">
      <c r="A38" s="5"/>
    </row>
  </sheetData>
  <mergeCells count="16">
    <mergeCell ref="F1:K1"/>
    <mergeCell ref="F2:K2"/>
    <mergeCell ref="F3:H3"/>
    <mergeCell ref="C37:E37"/>
    <mergeCell ref="B5:K5"/>
    <mergeCell ref="J8:J9"/>
    <mergeCell ref="C15:E15"/>
    <mergeCell ref="C17:E17"/>
    <mergeCell ref="C27:D27"/>
    <mergeCell ref="C30:E30"/>
    <mergeCell ref="C36:E36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  </vt:lpstr>
      <vt:lpstr>2 день  </vt:lpstr>
      <vt:lpstr>3 день </vt:lpstr>
      <vt:lpstr>4 день  </vt:lpstr>
      <vt:lpstr>5 день</vt:lpstr>
      <vt:lpstr>6 день</vt:lpstr>
      <vt:lpstr>7 день</vt:lpstr>
      <vt:lpstr>8 день</vt:lpstr>
      <vt:lpstr>9 день </vt:lpstr>
      <vt:lpstr>10 день 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2023-04-18T06:29:20Z</dcterms:modified>
</cp:coreProperties>
</file>